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НА САЙТ\МЕНЮ октябрь\"/>
    </mc:Choice>
  </mc:AlternateContent>
  <xr:revisionPtr revIDLastSave="0" documentId="8_{BB2F4F99-8072-4D63-B075-E63573B73A38}" xr6:coauthVersionLast="47" xr6:coauthVersionMax="47" xr10:uidLastSave="{00000000-0000-0000-0000-000000000000}"/>
  <bookViews>
    <workbookView xWindow="-108" yWindow="-108" windowWidth="23256" windowHeight="12576" xr2:uid="{083A73B9-B427-4305-93D4-7F0C5F92DD0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1" l="1"/>
  <c r="Q65" i="1"/>
  <c r="J65" i="1"/>
  <c r="J66" i="1" s="1"/>
  <c r="I65" i="1"/>
  <c r="E65" i="1"/>
  <c r="R60" i="1"/>
  <c r="Q60" i="1"/>
  <c r="P60" i="1"/>
  <c r="P65" i="1" s="1"/>
  <c r="O60" i="1"/>
  <c r="O65" i="1" s="1"/>
  <c r="N60" i="1"/>
  <c r="M60" i="1"/>
  <c r="M65" i="1" s="1"/>
  <c r="L60" i="1"/>
  <c r="K60" i="1"/>
  <c r="I60" i="1"/>
  <c r="H60" i="1"/>
  <c r="G60" i="1"/>
  <c r="F60" i="1"/>
  <c r="R58" i="1"/>
  <c r="N58" i="1"/>
  <c r="N65" i="1" s="1"/>
  <c r="L58" i="1"/>
  <c r="L65" i="1" s="1"/>
  <c r="K58" i="1"/>
  <c r="K65" i="1" s="1"/>
  <c r="I58" i="1"/>
  <c r="H58" i="1"/>
  <c r="H65" i="1" s="1"/>
  <c r="G58" i="1"/>
  <c r="G65" i="1" s="1"/>
  <c r="F58" i="1"/>
  <c r="F65" i="1" s="1"/>
  <c r="Q53" i="1"/>
  <c r="Q66" i="1" s="1"/>
  <c r="L53" i="1"/>
  <c r="L66" i="1" s="1"/>
  <c r="K53" i="1"/>
  <c r="E53" i="1"/>
  <c r="E66" i="1" s="1"/>
  <c r="R49" i="1"/>
  <c r="R53" i="1" s="1"/>
  <c r="R66" i="1" s="1"/>
  <c r="P49" i="1"/>
  <c r="P53" i="1" s="1"/>
  <c r="O49" i="1"/>
  <c r="O53" i="1" s="1"/>
  <c r="O66" i="1" s="1"/>
  <c r="N49" i="1"/>
  <c r="N53" i="1" s="1"/>
  <c r="N66" i="1" s="1"/>
  <c r="M49" i="1"/>
  <c r="M53" i="1" s="1"/>
  <c r="M66" i="1" s="1"/>
  <c r="L49" i="1"/>
  <c r="K49" i="1"/>
  <c r="I49" i="1"/>
  <c r="I53" i="1" s="1"/>
  <c r="I66" i="1" s="1"/>
  <c r="H49" i="1"/>
  <c r="H53" i="1" s="1"/>
  <c r="H66" i="1" s="1"/>
  <c r="G49" i="1"/>
  <c r="G53" i="1" s="1"/>
  <c r="F49" i="1"/>
  <c r="F53" i="1" s="1"/>
  <c r="R29" i="1"/>
  <c r="Q29" i="1"/>
  <c r="Q30" i="1" s="1"/>
  <c r="P29" i="1"/>
  <c r="O29" i="1"/>
  <c r="N29" i="1"/>
  <c r="M29" i="1"/>
  <c r="L29" i="1"/>
  <c r="K29" i="1"/>
  <c r="J29" i="1"/>
  <c r="J30" i="1" s="1"/>
  <c r="I29" i="1"/>
  <c r="I30" i="1" s="1"/>
  <c r="H29" i="1"/>
  <c r="G29" i="1"/>
  <c r="F29" i="1"/>
  <c r="E29" i="1"/>
  <c r="R17" i="1"/>
  <c r="R30" i="1" s="1"/>
  <c r="Q17" i="1"/>
  <c r="P17" i="1"/>
  <c r="P30" i="1" s="1"/>
  <c r="O17" i="1"/>
  <c r="O30" i="1" s="1"/>
  <c r="N17" i="1"/>
  <c r="N30" i="1" s="1"/>
  <c r="M17" i="1"/>
  <c r="M30" i="1" s="1"/>
  <c r="L17" i="1"/>
  <c r="L30" i="1" s="1"/>
  <c r="K17" i="1"/>
  <c r="K30" i="1" s="1"/>
  <c r="I17" i="1"/>
  <c r="H17" i="1"/>
  <c r="H30" i="1" s="1"/>
  <c r="G17" i="1"/>
  <c r="G30" i="1" s="1"/>
  <c r="F17" i="1"/>
  <c r="F30" i="1" s="1"/>
  <c r="E17" i="1"/>
  <c r="E30" i="1" s="1"/>
  <c r="F66" i="1" l="1"/>
  <c r="P66" i="1"/>
  <c r="K66" i="1"/>
  <c r="G66" i="1"/>
</calcChain>
</file>

<file path=xl/sharedStrings.xml><?xml version="1.0" encoding="utf-8"?>
<sst xmlns="http://schemas.openxmlformats.org/spreadsheetml/2006/main" count="162" uniqueCount="66">
  <si>
    <t xml:space="preserve">          "Согласовано"</t>
  </si>
  <si>
    <t xml:space="preserve">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</si>
  <si>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</si>
  <si>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</si>
  <si>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</si>
  <si>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</si>
  <si>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</si>
  <si>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t>"01" октября 2024г</t>
  </si>
  <si>
    <t>МЕНЮ</t>
  </si>
  <si>
    <t>для школьных столовых</t>
  </si>
  <si>
    <t>( 7-11 лет )</t>
  </si>
  <si>
    <t>День 9</t>
  </si>
  <si>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</si>
  <si>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</si>
  <si>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</si>
  <si>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</si>
  <si>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</si>
  <si>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</si>
  <si>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</si>
  <si>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</si>
  <si>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</si>
  <si>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</si>
  <si>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</si>
  <si>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</si>
  <si>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</si>
  <si>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</si>
  <si>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</si>
  <si>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</si>
  <si>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</si>
  <si>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</si>
  <si>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</si>
  <si>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</si>
  <si>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</si>
  <si>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 xml:space="preserve"> Каша  жидкая молочная из манной крупы с маслом сливочным</t>
  </si>
  <si>
    <t>200/5</t>
  </si>
  <si>
    <t>2.</t>
  </si>
  <si>
    <t>яйцо вареное</t>
  </si>
  <si>
    <t>3.</t>
  </si>
  <si>
    <t>Хлеб пшеничный 1с.</t>
  </si>
  <si>
    <t>4.</t>
  </si>
  <si>
    <t>Чай с сахаром</t>
  </si>
  <si>
    <t>Всего</t>
  </si>
  <si>
    <t>ОБЕД</t>
  </si>
  <si>
    <t>Овощи натуральные свежие (огурцы)</t>
  </si>
  <si>
    <t xml:space="preserve"> Суп картофельный с бобовыми (горох) </t>
  </si>
  <si>
    <t>Котлеты рыбные с маслом сливочным</t>
  </si>
  <si>
    <t>90/5</t>
  </si>
  <si>
    <t xml:space="preserve"> Капуста тушеная</t>
  </si>
  <si>
    <t>5.</t>
  </si>
  <si>
    <t xml:space="preserve">Компот из сухофруктов </t>
  </si>
  <si>
    <t>6.</t>
  </si>
  <si>
    <t>Хлеб ржаной</t>
  </si>
  <si>
    <t>7.</t>
  </si>
  <si>
    <t xml:space="preserve">Хлеб пшеничный </t>
  </si>
  <si>
    <t>8.</t>
  </si>
  <si>
    <t>Ряженка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</si>
  <si>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</si>
  <si>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</si>
  <si>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</si>
  <si>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</si>
  <si>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</si>
  <si>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"01"октября   2024г</t>
  </si>
  <si>
    <t>( 12 лет и старше )</t>
  </si>
  <si>
    <t>250/10</t>
  </si>
  <si>
    <t xml:space="preserve"> Суп картофельный с бобовыми     (горох) 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</si>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</sst>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164" fontId="3" fillId="0" borderId="4" xfId="0" applyNumberFormat="1" applyFont="1" applyBorder="1"/>
    <xf numFmtId="0" fontId="3" fillId="2" borderId="4" xfId="0" applyFont="1" applyFill="1" applyBorder="1"/>
    <xf numFmtId="2" fontId="3" fillId="0" borderId="4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wrapText="1"/>
    </xf>
    <xf numFmtId="2" fontId="3" fillId="0" borderId="7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0" fillId="0" borderId="4" xfId="0" applyBorder="1"/>
    <xf numFmtId="0" fontId="3" fillId="0" borderId="4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distributed"/>
    </xf>
    <xf numFmtId="164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2" fontId="0" fillId="0" borderId="4" xfId="0" applyNumberForma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2" borderId="4" xfId="0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CEAE-50F7-41BC-9E4A-5605E81A04B1}">
  <dimension ref="A1:T69"/>
  <sheetViews>
    <sheetView tabSelected="1" topLeftCell="A31" zoomScale="55" zoomScaleNormal="55" workbookViewId="0">
      <selection activeCell="A37" sqref="A37:R69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K1" s="4" t="s">
        <v>1</v>
      </c>
      <c r="L1" s="4"/>
      <c r="M1" s="4"/>
      <c r="N1" s="4"/>
      <c r="O1" s="4"/>
      <c r="P1" s="4"/>
      <c r="Q1" s="4"/>
      <c r="R1" s="4"/>
      <c r="S1" s="4"/>
      <c r="T1" s="4"/>
    </row>
    <row r="2" spans="1:20" x14ac:dyDescent="0.3">
      <c r="A2" s="5" t="s">
        <v>2</v>
      </c>
      <c r="B2" s="5"/>
      <c r="C2" s="5"/>
      <c r="D2" s="2"/>
      <c r="E2" s="3"/>
      <c r="F2" s="3"/>
      <c r="G2" s="3"/>
      <c r="H2" s="3"/>
      <c r="I2" s="3"/>
      <c r="K2" s="6" t="s">
        <v>3</v>
      </c>
      <c r="L2" s="6"/>
      <c r="M2" s="6"/>
      <c r="N2" s="6"/>
      <c r="O2" s="6"/>
      <c r="P2" s="6"/>
      <c r="Q2" s="6"/>
      <c r="R2" s="6"/>
      <c r="S2" s="6"/>
      <c r="T2" s="6"/>
    </row>
    <row r="3" spans="1:20" x14ac:dyDescent="0.3">
      <c r="A3" s="7" t="s">
        <v>4</v>
      </c>
      <c r="B3" s="7"/>
      <c r="C3" s="7"/>
      <c r="D3" s="2"/>
      <c r="E3" s="3"/>
      <c r="F3" s="3"/>
      <c r="G3" s="3"/>
      <c r="H3" s="3"/>
      <c r="I3" s="3"/>
      <c r="K3" s="8" t="s">
        <v>5</v>
      </c>
      <c r="L3" s="8"/>
      <c r="M3" s="8"/>
      <c r="N3" s="8"/>
      <c r="O3" s="8"/>
      <c r="P3" s="8"/>
      <c r="Q3" s="8"/>
      <c r="R3" s="8"/>
    </row>
    <row r="4" spans="1:20" x14ac:dyDescent="0.3">
      <c r="A4" s="5" t="s">
        <v>6</v>
      </c>
      <c r="B4" s="5"/>
      <c r="C4" s="5"/>
      <c r="D4" s="2"/>
      <c r="E4" s="3"/>
      <c r="F4" s="3"/>
      <c r="G4" s="3"/>
      <c r="H4" s="3"/>
      <c r="I4" s="3"/>
      <c r="K4" s="8" t="s">
        <v>7</v>
      </c>
      <c r="L4" s="8"/>
      <c r="M4" s="8"/>
      <c r="N4" s="8"/>
      <c r="O4" s="8"/>
      <c r="P4" s="8"/>
      <c r="Q4" s="8"/>
      <c r="R4" s="8"/>
    </row>
    <row r="5" spans="1:20" ht="18" x14ac:dyDescent="0.3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0" ht="15.6" x14ac:dyDescent="0.3">
      <c r="A6" s="10" t="s">
        <v>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0" ht="15.6" x14ac:dyDescent="0.3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20" ht="15.6" x14ac:dyDescent="0.3">
      <c r="A8" s="12" t="s">
        <v>11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20" ht="15.6" x14ac:dyDescent="0.3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0" x14ac:dyDescent="0.3">
      <c r="A10" s="16" t="s">
        <v>13</v>
      </c>
      <c r="B10" s="17" t="s">
        <v>14</v>
      </c>
      <c r="C10" s="16" t="s">
        <v>15</v>
      </c>
      <c r="D10" s="17" t="s">
        <v>16</v>
      </c>
      <c r="E10" s="17" t="s">
        <v>17</v>
      </c>
      <c r="F10" s="18" t="s">
        <v>18</v>
      </c>
      <c r="G10" s="18" t="s">
        <v>19</v>
      </c>
      <c r="H10" s="18" t="s">
        <v>20</v>
      </c>
      <c r="I10" s="17" t="s">
        <v>21</v>
      </c>
      <c r="J10" s="19"/>
      <c r="K10" s="20" t="s">
        <v>22</v>
      </c>
      <c r="L10" s="20"/>
      <c r="M10" s="20"/>
      <c r="N10" s="20"/>
      <c r="O10" s="17" t="s">
        <v>23</v>
      </c>
      <c r="P10" s="17"/>
      <c r="Q10" s="17"/>
      <c r="R10" s="17"/>
    </row>
    <row r="11" spans="1:20" x14ac:dyDescent="0.3">
      <c r="A11" s="16"/>
      <c r="B11" s="17"/>
      <c r="C11" s="16"/>
      <c r="D11" s="17"/>
      <c r="E11" s="17"/>
      <c r="F11" s="21"/>
      <c r="G11" s="21"/>
      <c r="H11" s="21"/>
      <c r="I11" s="17"/>
      <c r="J11" s="19"/>
      <c r="K11" s="20"/>
      <c r="L11" s="20"/>
      <c r="M11" s="20"/>
      <c r="N11" s="20"/>
      <c r="O11" s="22"/>
      <c r="P11" s="22"/>
      <c r="Q11" s="22"/>
      <c r="R11" s="22"/>
    </row>
    <row r="12" spans="1:20" x14ac:dyDescent="0.3">
      <c r="A12" s="16"/>
      <c r="B12" s="17"/>
      <c r="C12" s="16"/>
      <c r="D12" s="17"/>
      <c r="E12" s="17"/>
      <c r="F12" s="23"/>
      <c r="G12" s="23"/>
      <c r="H12" s="23"/>
      <c r="I12" s="17"/>
      <c r="J12" s="19"/>
      <c r="K12" s="22" t="s">
        <v>24</v>
      </c>
      <c r="L12" s="24" t="s">
        <v>25</v>
      </c>
      <c r="M12" s="24" t="s">
        <v>26</v>
      </c>
      <c r="N12" s="24" t="s">
        <v>27</v>
      </c>
      <c r="O12" s="24" t="s">
        <v>28</v>
      </c>
      <c r="P12" s="24" t="s">
        <v>29</v>
      </c>
      <c r="Q12" s="24" t="s">
        <v>30</v>
      </c>
      <c r="R12" s="24" t="s">
        <v>31</v>
      </c>
    </row>
    <row r="13" spans="1:20" ht="124.2" x14ac:dyDescent="0.3">
      <c r="A13" s="25">
        <v>181</v>
      </c>
      <c r="B13" s="25" t="s">
        <v>32</v>
      </c>
      <c r="C13" s="26" t="s">
        <v>33</v>
      </c>
      <c r="D13" s="27" t="s">
        <v>34</v>
      </c>
      <c r="E13" s="28">
        <v>22.22</v>
      </c>
      <c r="F13" s="25">
        <v>4.54</v>
      </c>
      <c r="G13" s="25">
        <v>9.81</v>
      </c>
      <c r="H13" s="28">
        <v>30.36</v>
      </c>
      <c r="I13" s="28">
        <v>227.45</v>
      </c>
      <c r="J13" s="29"/>
      <c r="K13" s="28">
        <v>187.62</v>
      </c>
      <c r="L13" s="28">
        <v>22.94</v>
      </c>
      <c r="M13" s="28">
        <v>152.38</v>
      </c>
      <c r="N13" s="28">
        <v>0.28999999999999998</v>
      </c>
      <c r="O13" s="28">
        <v>35.83</v>
      </c>
      <c r="P13" s="28">
        <v>0.1</v>
      </c>
      <c r="Q13" s="30">
        <v>0</v>
      </c>
      <c r="R13" s="28">
        <v>1.07</v>
      </c>
    </row>
    <row r="14" spans="1:20" x14ac:dyDescent="0.3">
      <c r="A14" s="25">
        <v>209</v>
      </c>
      <c r="B14" s="25" t="s">
        <v>35</v>
      </c>
      <c r="C14" s="29" t="s">
        <v>36</v>
      </c>
      <c r="D14" s="27">
        <v>40</v>
      </c>
      <c r="E14" s="28">
        <v>15</v>
      </c>
      <c r="F14" s="28">
        <v>5.08</v>
      </c>
      <c r="G14" s="28">
        <v>4.5999999999999996</v>
      </c>
      <c r="H14" s="28">
        <v>0.28000000000000003</v>
      </c>
      <c r="I14" s="28">
        <v>63</v>
      </c>
      <c r="J14" s="29"/>
      <c r="K14" s="28">
        <v>22</v>
      </c>
      <c r="L14" s="28">
        <v>4.8</v>
      </c>
      <c r="M14" s="28">
        <v>76.8</v>
      </c>
      <c r="N14" s="28">
        <v>1</v>
      </c>
      <c r="O14" s="28">
        <v>100</v>
      </c>
      <c r="P14" s="28">
        <v>0.03</v>
      </c>
      <c r="Q14" s="28">
        <v>0.08</v>
      </c>
      <c r="R14" s="30">
        <v>0</v>
      </c>
    </row>
    <row r="15" spans="1:20" ht="41.4" x14ac:dyDescent="0.3">
      <c r="A15" s="31"/>
      <c r="B15" s="25" t="s">
        <v>37</v>
      </c>
      <c r="C15" s="32" t="s">
        <v>38</v>
      </c>
      <c r="D15" s="25">
        <v>55</v>
      </c>
      <c r="E15" s="28">
        <v>4.03</v>
      </c>
      <c r="F15" s="28">
        <v>4.34</v>
      </c>
      <c r="G15" s="28">
        <v>0.55000000000000004</v>
      </c>
      <c r="H15" s="28">
        <v>26.56</v>
      </c>
      <c r="I15" s="28">
        <v>128.59</v>
      </c>
      <c r="J15" s="33"/>
      <c r="K15" s="28">
        <v>12.65</v>
      </c>
      <c r="L15" s="28">
        <v>18.149999999999999</v>
      </c>
      <c r="M15" s="28">
        <v>47.85</v>
      </c>
      <c r="N15" s="28">
        <v>0.6</v>
      </c>
      <c r="O15" s="30">
        <v>0</v>
      </c>
      <c r="P15" s="28">
        <v>0.05</v>
      </c>
      <c r="Q15" s="28">
        <v>0.12</v>
      </c>
      <c r="R15" s="28">
        <v>0.14000000000000001</v>
      </c>
    </row>
    <row r="16" spans="1:20" x14ac:dyDescent="0.3">
      <c r="A16" s="25">
        <v>376</v>
      </c>
      <c r="B16" s="25" t="s">
        <v>39</v>
      </c>
      <c r="C16" s="34" t="s">
        <v>40</v>
      </c>
      <c r="D16" s="25">
        <v>200</v>
      </c>
      <c r="E16" s="28">
        <v>1.89</v>
      </c>
      <c r="F16" s="28">
        <v>0.1</v>
      </c>
      <c r="G16" s="30">
        <v>0</v>
      </c>
      <c r="H16" s="28">
        <v>15</v>
      </c>
      <c r="I16" s="28">
        <v>60</v>
      </c>
      <c r="J16" s="35"/>
      <c r="K16" s="28">
        <v>5</v>
      </c>
      <c r="L16" s="30">
        <v>0</v>
      </c>
      <c r="M16" s="30">
        <v>0</v>
      </c>
      <c r="N16" s="28">
        <v>2</v>
      </c>
      <c r="O16" s="30">
        <v>0</v>
      </c>
      <c r="P16" s="30">
        <v>0</v>
      </c>
      <c r="Q16" s="30">
        <v>0</v>
      </c>
      <c r="R16" s="36">
        <v>0</v>
      </c>
    </row>
    <row r="17" spans="1:19" x14ac:dyDescent="0.3">
      <c r="A17" s="37" t="s">
        <v>41</v>
      </c>
      <c r="B17" s="37"/>
      <c r="C17" s="37"/>
      <c r="D17" s="24">
        <v>500</v>
      </c>
      <c r="E17" s="38">
        <f>SUM(E12:E16)</f>
        <v>43.14</v>
      </c>
      <c r="F17" s="38">
        <f>SUM(F13:F16)</f>
        <v>14.06</v>
      </c>
      <c r="G17" s="38">
        <f>SUM(G13:G16)</f>
        <v>14.96</v>
      </c>
      <c r="H17" s="38">
        <f>SUM(H13:H16)</f>
        <v>72.2</v>
      </c>
      <c r="I17" s="38">
        <f>SUM(I13:I16)</f>
        <v>479.03999999999996</v>
      </c>
      <c r="J17" s="35"/>
      <c r="K17" s="38">
        <f t="shared" ref="K17:R17" si="0">SUM(K13:K16)</f>
        <v>227.27</v>
      </c>
      <c r="L17" s="38">
        <f t="shared" si="0"/>
        <v>45.89</v>
      </c>
      <c r="M17" s="38">
        <f t="shared" si="0"/>
        <v>277.03000000000003</v>
      </c>
      <c r="N17" s="38">
        <f t="shared" si="0"/>
        <v>3.89</v>
      </c>
      <c r="O17" s="38">
        <f t="shared" si="0"/>
        <v>135.82999999999998</v>
      </c>
      <c r="P17" s="38">
        <f t="shared" si="0"/>
        <v>0.18</v>
      </c>
      <c r="Q17" s="38">
        <f t="shared" si="0"/>
        <v>0.2</v>
      </c>
      <c r="R17" s="38">
        <f t="shared" si="0"/>
        <v>1.21</v>
      </c>
    </row>
    <row r="18" spans="1:19" ht="15.6" x14ac:dyDescent="0.3">
      <c r="A18" s="15" t="s">
        <v>42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9" x14ac:dyDescent="0.3">
      <c r="A19" s="16" t="s">
        <v>13</v>
      </c>
      <c r="B19" s="17" t="s">
        <v>14</v>
      </c>
      <c r="C19" s="16" t="s">
        <v>15</v>
      </c>
      <c r="D19" s="17" t="s">
        <v>16</v>
      </c>
      <c r="E19" s="17" t="s">
        <v>17</v>
      </c>
      <c r="F19" s="18" t="s">
        <v>18</v>
      </c>
      <c r="G19" s="18" t="s">
        <v>19</v>
      </c>
      <c r="H19" s="18" t="s">
        <v>20</v>
      </c>
      <c r="I19" s="17" t="s">
        <v>21</v>
      </c>
      <c r="J19" s="19"/>
      <c r="K19" s="20" t="s">
        <v>22</v>
      </c>
      <c r="L19" s="20"/>
      <c r="M19" s="20"/>
      <c r="N19" s="20"/>
      <c r="O19" s="17" t="s">
        <v>23</v>
      </c>
      <c r="P19" s="17"/>
      <c r="Q19" s="17"/>
      <c r="R19" s="17"/>
    </row>
    <row r="20" spans="1:19" x14ac:dyDescent="0.3">
      <c r="A20" s="16"/>
      <c r="B20" s="17"/>
      <c r="C20" s="16"/>
      <c r="D20" s="17"/>
      <c r="E20" s="17"/>
      <c r="F20" s="23"/>
      <c r="G20" s="23"/>
      <c r="H20" s="23"/>
      <c r="I20" s="17"/>
      <c r="J20" s="19"/>
      <c r="K20" s="22" t="s">
        <v>24</v>
      </c>
      <c r="L20" s="24" t="s">
        <v>25</v>
      </c>
      <c r="M20" s="24" t="s">
        <v>26</v>
      </c>
      <c r="N20" s="24" t="s">
        <v>27</v>
      </c>
      <c r="O20" s="24" t="s">
        <v>28</v>
      </c>
      <c r="P20" s="24" t="s">
        <v>29</v>
      </c>
      <c r="Q20" s="24" t="s">
        <v>30</v>
      </c>
      <c r="R20" s="24" t="s">
        <v>31</v>
      </c>
    </row>
    <row r="21" spans="1:19" ht="69" x14ac:dyDescent="0.3">
      <c r="A21" s="31">
        <v>71</v>
      </c>
      <c r="B21" s="39" t="s">
        <v>32</v>
      </c>
      <c r="C21" s="40" t="s">
        <v>43</v>
      </c>
      <c r="D21" s="25">
        <v>60</v>
      </c>
      <c r="E21" s="28">
        <v>11.36</v>
      </c>
      <c r="F21" s="41">
        <v>0.5</v>
      </c>
      <c r="G21" s="42">
        <v>0</v>
      </c>
      <c r="H21" s="41">
        <v>2</v>
      </c>
      <c r="I21" s="28">
        <v>9.6</v>
      </c>
      <c r="J21" s="35"/>
      <c r="K21" s="28">
        <v>13.8</v>
      </c>
      <c r="L21" s="30">
        <v>0</v>
      </c>
      <c r="M21" s="30">
        <v>0</v>
      </c>
      <c r="N21" s="28">
        <v>0.3</v>
      </c>
      <c r="O21" s="30">
        <v>0</v>
      </c>
      <c r="P21" s="30">
        <v>0</v>
      </c>
      <c r="Q21" s="30">
        <v>0</v>
      </c>
      <c r="R21" s="28">
        <v>3</v>
      </c>
    </row>
    <row r="22" spans="1:19" ht="69" x14ac:dyDescent="0.3">
      <c r="A22" s="25">
        <v>102</v>
      </c>
      <c r="B22" s="25" t="s">
        <v>35</v>
      </c>
      <c r="C22" s="32" t="s">
        <v>44</v>
      </c>
      <c r="D22" s="25">
        <v>200</v>
      </c>
      <c r="E22" s="28">
        <v>7.03</v>
      </c>
      <c r="F22" s="28">
        <v>5.0999999999999996</v>
      </c>
      <c r="G22" s="28">
        <v>5.4</v>
      </c>
      <c r="H22" s="28">
        <v>23.9</v>
      </c>
      <c r="I22" s="28">
        <v>163.80000000000001</v>
      </c>
      <c r="J22" s="35"/>
      <c r="K22" s="28">
        <v>45.8</v>
      </c>
      <c r="L22" s="28">
        <v>35.5</v>
      </c>
      <c r="M22" s="28">
        <v>0</v>
      </c>
      <c r="N22" s="28">
        <v>4.5999999999999996</v>
      </c>
      <c r="O22" s="30">
        <v>0</v>
      </c>
      <c r="P22" s="30">
        <v>0</v>
      </c>
      <c r="Q22" s="30">
        <v>0</v>
      </c>
      <c r="R22" s="28">
        <v>11.2</v>
      </c>
    </row>
    <row r="23" spans="1:19" x14ac:dyDescent="0.3">
      <c r="A23" s="25">
        <v>234</v>
      </c>
      <c r="B23" s="25" t="s">
        <v>37</v>
      </c>
      <c r="C23" s="43" t="s">
        <v>45</v>
      </c>
      <c r="D23" s="25" t="s">
        <v>46</v>
      </c>
      <c r="E23" s="25">
        <v>34.72</v>
      </c>
      <c r="F23" s="28">
        <v>12.7</v>
      </c>
      <c r="G23" s="28">
        <v>16.2</v>
      </c>
      <c r="H23" s="28">
        <v>10.1</v>
      </c>
      <c r="I23" s="28">
        <v>236.6</v>
      </c>
      <c r="J23" s="44"/>
      <c r="K23" s="28">
        <v>126.1</v>
      </c>
      <c r="L23" s="30">
        <v>0</v>
      </c>
      <c r="M23" s="30">
        <v>0</v>
      </c>
      <c r="N23" s="28">
        <v>0.9</v>
      </c>
      <c r="O23" s="30">
        <v>0</v>
      </c>
      <c r="P23" s="28">
        <v>0.2</v>
      </c>
      <c r="Q23" s="30">
        <v>0</v>
      </c>
      <c r="R23" s="28">
        <v>6.1</v>
      </c>
    </row>
    <row r="24" spans="1:19" ht="27.6" x14ac:dyDescent="0.3">
      <c r="A24" s="25">
        <v>321</v>
      </c>
      <c r="B24" s="25" t="s">
        <v>39</v>
      </c>
      <c r="C24" s="45" t="s">
        <v>47</v>
      </c>
      <c r="D24" s="27">
        <v>150</v>
      </c>
      <c r="E24" s="28">
        <v>17.91</v>
      </c>
      <c r="F24" s="28">
        <v>3</v>
      </c>
      <c r="G24" s="28">
        <v>5.4</v>
      </c>
      <c r="H24" s="28">
        <v>15.9</v>
      </c>
      <c r="I24" s="28">
        <v>124.5</v>
      </c>
      <c r="J24" s="35"/>
      <c r="K24" s="28">
        <v>69.900000000000006</v>
      </c>
      <c r="L24" s="28">
        <v>23</v>
      </c>
      <c r="M24" s="28">
        <v>46.7</v>
      </c>
      <c r="N24" s="28">
        <v>0.9</v>
      </c>
      <c r="O24" s="28">
        <v>0.3</v>
      </c>
      <c r="P24" s="28">
        <v>14.4</v>
      </c>
      <c r="Q24" s="28">
        <v>1</v>
      </c>
      <c r="R24" s="28">
        <v>60.5</v>
      </c>
    </row>
    <row r="25" spans="1:19" ht="55.2" x14ac:dyDescent="0.3">
      <c r="A25" s="25">
        <v>349</v>
      </c>
      <c r="B25" s="25" t="s">
        <v>48</v>
      </c>
      <c r="C25" s="45" t="s">
        <v>49</v>
      </c>
      <c r="D25" s="27">
        <v>200</v>
      </c>
      <c r="E25" s="25">
        <v>7.02</v>
      </c>
      <c r="F25" s="28">
        <v>0.6</v>
      </c>
      <c r="G25" s="28">
        <v>0.09</v>
      </c>
      <c r="H25" s="25">
        <v>32.01</v>
      </c>
      <c r="I25" s="28">
        <v>132.80000000000001</v>
      </c>
      <c r="J25" s="29"/>
      <c r="K25" s="28">
        <v>32.479999999999997</v>
      </c>
      <c r="L25" s="28">
        <v>17.46</v>
      </c>
      <c r="M25" s="28">
        <v>23.44</v>
      </c>
      <c r="N25" s="28">
        <v>0.7</v>
      </c>
      <c r="O25" s="30">
        <v>0</v>
      </c>
      <c r="P25" s="28">
        <v>0.02</v>
      </c>
      <c r="Q25" s="28">
        <v>0.26</v>
      </c>
      <c r="R25" s="28">
        <v>0.73</v>
      </c>
      <c r="S25" s="46"/>
    </row>
    <row r="26" spans="1:19" ht="27.6" x14ac:dyDescent="0.3">
      <c r="A26" s="25"/>
      <c r="B26" s="25" t="s">
        <v>50</v>
      </c>
      <c r="C26" s="45" t="s">
        <v>51</v>
      </c>
      <c r="D26" s="25">
        <v>30</v>
      </c>
      <c r="E26" s="28">
        <v>2.2000000000000002</v>
      </c>
      <c r="F26" s="28">
        <v>1.68</v>
      </c>
      <c r="G26" s="28">
        <v>0.33</v>
      </c>
      <c r="H26" s="28">
        <v>14.82</v>
      </c>
      <c r="I26" s="28">
        <v>68.97</v>
      </c>
      <c r="J26" s="35"/>
      <c r="K26" s="28">
        <v>6.9</v>
      </c>
      <c r="L26" s="28">
        <v>7.5</v>
      </c>
      <c r="M26" s="28">
        <v>31.799999999999997</v>
      </c>
      <c r="N26" s="28">
        <v>0.92999999999999994</v>
      </c>
      <c r="O26" s="30">
        <v>0</v>
      </c>
      <c r="P26" s="28">
        <v>0.03</v>
      </c>
      <c r="Q26" s="30">
        <v>0</v>
      </c>
      <c r="R26" s="28">
        <v>0</v>
      </c>
      <c r="S26" s="46"/>
    </row>
    <row r="27" spans="1:19" x14ac:dyDescent="0.3">
      <c r="A27" s="25"/>
      <c r="B27" s="25" t="s">
        <v>52</v>
      </c>
      <c r="C27" s="29" t="s">
        <v>53</v>
      </c>
      <c r="D27" s="25">
        <v>30</v>
      </c>
      <c r="E27" s="47">
        <v>2.2000000000000002</v>
      </c>
      <c r="F27" s="28">
        <v>2.37</v>
      </c>
      <c r="G27" s="28">
        <v>0.3</v>
      </c>
      <c r="H27" s="28">
        <v>14.49</v>
      </c>
      <c r="I27" s="28">
        <v>70.14</v>
      </c>
      <c r="J27" s="35"/>
      <c r="K27" s="28">
        <v>6.8999999999999995</v>
      </c>
      <c r="L27" s="28">
        <v>9.8999999999999986</v>
      </c>
      <c r="M27" s="28">
        <v>26.099999999999998</v>
      </c>
      <c r="N27" s="28">
        <v>0.33</v>
      </c>
      <c r="O27" s="30">
        <v>0</v>
      </c>
      <c r="P27" s="28">
        <v>0.03</v>
      </c>
      <c r="Q27" s="30">
        <v>0</v>
      </c>
      <c r="R27" s="28">
        <v>0</v>
      </c>
      <c r="S27" s="46"/>
    </row>
    <row r="28" spans="1:19" x14ac:dyDescent="0.3">
      <c r="A28" s="25">
        <v>386</v>
      </c>
      <c r="B28" s="25" t="s">
        <v>54</v>
      </c>
      <c r="C28" s="29" t="s">
        <v>55</v>
      </c>
      <c r="D28" s="25">
        <v>100</v>
      </c>
      <c r="E28" s="28">
        <v>15.45</v>
      </c>
      <c r="F28" s="28">
        <v>3</v>
      </c>
      <c r="G28" s="28">
        <v>1</v>
      </c>
      <c r="H28" s="28">
        <v>4.2</v>
      </c>
      <c r="I28" s="28">
        <v>40</v>
      </c>
      <c r="J28" s="35"/>
      <c r="K28" s="28">
        <v>124</v>
      </c>
      <c r="L28" s="28">
        <v>14</v>
      </c>
      <c r="M28" s="28">
        <v>92</v>
      </c>
      <c r="N28" s="28">
        <v>0.1</v>
      </c>
      <c r="O28" s="30">
        <v>0</v>
      </c>
      <c r="P28" s="28">
        <v>0.03</v>
      </c>
      <c r="Q28" s="28">
        <v>0.1</v>
      </c>
      <c r="R28" s="28">
        <v>0.3</v>
      </c>
      <c r="S28" s="46"/>
    </row>
    <row r="29" spans="1:19" x14ac:dyDescent="0.3">
      <c r="A29" s="37" t="s">
        <v>41</v>
      </c>
      <c r="B29" s="37"/>
      <c r="C29" s="37"/>
      <c r="D29" s="24">
        <v>865</v>
      </c>
      <c r="E29" s="38">
        <f t="shared" ref="E29:R29" si="1">SUM(E21:E28)</f>
        <v>97.89</v>
      </c>
      <c r="F29" s="38">
        <f t="shared" si="1"/>
        <v>28.95</v>
      </c>
      <c r="G29" s="38">
        <f t="shared" si="1"/>
        <v>28.72</v>
      </c>
      <c r="H29" s="38">
        <f t="shared" si="1"/>
        <v>117.41999999999999</v>
      </c>
      <c r="I29" s="38">
        <f t="shared" si="1"/>
        <v>846.41</v>
      </c>
      <c r="J29" s="38">
        <f t="shared" si="1"/>
        <v>0</v>
      </c>
      <c r="K29" s="38">
        <f t="shared" si="1"/>
        <v>425.87999999999994</v>
      </c>
      <c r="L29" s="38">
        <f t="shared" si="1"/>
        <v>107.36000000000001</v>
      </c>
      <c r="M29" s="38">
        <f t="shared" si="1"/>
        <v>220.04</v>
      </c>
      <c r="N29" s="38">
        <f t="shared" si="1"/>
        <v>8.76</v>
      </c>
      <c r="O29" s="38">
        <f t="shared" si="1"/>
        <v>0.3</v>
      </c>
      <c r="P29" s="38">
        <f t="shared" si="1"/>
        <v>14.709999999999997</v>
      </c>
      <c r="Q29" s="38">
        <f t="shared" si="1"/>
        <v>1.36</v>
      </c>
      <c r="R29" s="38">
        <f t="shared" si="1"/>
        <v>81.83</v>
      </c>
    </row>
    <row r="30" spans="1:19" x14ac:dyDescent="0.3">
      <c r="A30" s="48" t="s">
        <v>56</v>
      </c>
      <c r="B30" s="48"/>
      <c r="C30" s="48"/>
      <c r="D30" s="48"/>
      <c r="E30" s="38">
        <f t="shared" ref="E30:R30" si="2">E17+E29</f>
        <v>141.03</v>
      </c>
      <c r="F30" s="38">
        <f t="shared" si="2"/>
        <v>43.01</v>
      </c>
      <c r="G30" s="38">
        <f t="shared" si="2"/>
        <v>43.68</v>
      </c>
      <c r="H30" s="38">
        <f t="shared" si="2"/>
        <v>189.62</v>
      </c>
      <c r="I30" s="38">
        <f t="shared" si="2"/>
        <v>1325.4499999999998</v>
      </c>
      <c r="J30" s="38">
        <f t="shared" si="2"/>
        <v>0</v>
      </c>
      <c r="K30" s="38">
        <f t="shared" si="2"/>
        <v>653.15</v>
      </c>
      <c r="L30" s="38">
        <f t="shared" si="2"/>
        <v>153.25</v>
      </c>
      <c r="M30" s="38">
        <f t="shared" si="2"/>
        <v>497.07000000000005</v>
      </c>
      <c r="N30" s="38">
        <f t="shared" si="2"/>
        <v>12.65</v>
      </c>
      <c r="O30" s="38">
        <f t="shared" si="2"/>
        <v>136.13</v>
      </c>
      <c r="P30" s="38">
        <f t="shared" si="2"/>
        <v>14.889999999999997</v>
      </c>
      <c r="Q30" s="38">
        <f t="shared" si="2"/>
        <v>1.56</v>
      </c>
      <c r="R30" s="38">
        <f t="shared" si="2"/>
        <v>83.039999999999992</v>
      </c>
    </row>
    <row r="31" spans="1:19" x14ac:dyDescent="0.3">
      <c r="A31" s="49"/>
      <c r="B31" s="49"/>
      <c r="C31" s="49"/>
      <c r="D31" s="49"/>
      <c r="E31" s="50"/>
      <c r="F31" s="50"/>
      <c r="G31" s="50"/>
      <c r="H31" s="50"/>
      <c r="I31" s="50"/>
      <c r="J31" s="51"/>
      <c r="K31" s="50"/>
      <c r="L31" s="50"/>
      <c r="M31" s="50"/>
      <c r="N31" s="50"/>
      <c r="O31" s="50"/>
      <c r="P31" s="50"/>
      <c r="Q31" s="50"/>
      <c r="R31" s="50"/>
    </row>
    <row r="32" spans="1:19" x14ac:dyDescent="0.3">
      <c r="A32" s="49"/>
      <c r="B32" s="49"/>
      <c r="C32" s="49"/>
      <c r="D32" s="49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</row>
    <row r="33" spans="1:18" x14ac:dyDescent="0.3">
      <c r="A33" s="49"/>
      <c r="B33" s="49"/>
      <c r="C33" s="49"/>
      <c r="D33" s="49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</row>
    <row r="37" spans="1:18" x14ac:dyDescent="0.3">
      <c r="A37" s="1" t="s">
        <v>0</v>
      </c>
      <c r="B37" s="1"/>
      <c r="C37" s="1"/>
      <c r="D37" s="2"/>
      <c r="E37" s="3"/>
      <c r="F37" s="3"/>
      <c r="G37" s="3"/>
      <c r="H37" s="3"/>
      <c r="I37" s="3"/>
      <c r="K37" s="3"/>
      <c r="L37" s="52"/>
      <c r="M37" s="53" t="s">
        <v>57</v>
      </c>
      <c r="N37" s="53"/>
      <c r="O37" s="53"/>
      <c r="P37" s="53"/>
      <c r="Q37" s="53"/>
      <c r="R37" s="53"/>
    </row>
    <row r="38" spans="1:18" x14ac:dyDescent="0.3">
      <c r="A38" s="54" t="s">
        <v>2</v>
      </c>
      <c r="B38" s="54"/>
      <c r="C38" s="54"/>
      <c r="D38" s="2"/>
      <c r="E38" s="3"/>
      <c r="F38" s="3"/>
      <c r="G38" s="3"/>
      <c r="H38" s="3"/>
      <c r="I38" s="3"/>
      <c r="K38" s="3"/>
      <c r="L38" s="52"/>
      <c r="M38" s="55" t="s">
        <v>58</v>
      </c>
      <c r="N38" s="55"/>
      <c r="O38" s="55"/>
      <c r="P38" s="55"/>
      <c r="Q38" s="55"/>
      <c r="R38" s="55"/>
    </row>
    <row r="39" spans="1:18" x14ac:dyDescent="0.3">
      <c r="A39" s="56" t="s">
        <v>59</v>
      </c>
      <c r="B39" s="56"/>
      <c r="C39" s="56"/>
      <c r="D39" s="2"/>
      <c r="E39" s="3"/>
      <c r="F39" s="3"/>
      <c r="G39" s="3"/>
      <c r="H39" s="3"/>
      <c r="I39" s="3"/>
      <c r="K39" s="3"/>
      <c r="L39" s="52"/>
      <c r="M39" s="55" t="s">
        <v>60</v>
      </c>
      <c r="N39" s="55"/>
      <c r="O39" s="55"/>
      <c r="P39" s="55"/>
      <c r="Q39" s="55"/>
      <c r="R39" s="55"/>
    </row>
    <row r="40" spans="1:18" x14ac:dyDescent="0.3">
      <c r="A40" s="57" t="s">
        <v>6</v>
      </c>
      <c r="B40" s="57"/>
      <c r="C40" s="57"/>
      <c r="D40" s="2"/>
      <c r="E40" s="3"/>
      <c r="F40" s="3"/>
      <c r="G40" s="3"/>
      <c r="H40" s="3"/>
      <c r="I40" s="3"/>
      <c r="K40" s="3"/>
      <c r="L40" s="52"/>
      <c r="M40" s="58" t="s">
        <v>61</v>
      </c>
      <c r="N40" s="58"/>
      <c r="O40" s="58"/>
      <c r="P40" s="58"/>
      <c r="Q40" s="58"/>
      <c r="R40" s="58"/>
    </row>
    <row r="41" spans="1:18" ht="18" x14ac:dyDescent="0.3">
      <c r="A41" s="59" t="s">
        <v>8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</row>
    <row r="42" spans="1:18" ht="15.6" x14ac:dyDescent="0.3">
      <c r="A42" s="11" t="s">
        <v>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6" x14ac:dyDescent="0.3">
      <c r="A43" s="60" t="s">
        <v>62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</row>
    <row r="44" spans="1:18" ht="15.6" x14ac:dyDescent="0.3">
      <c r="A44" s="12" t="s">
        <v>11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</row>
    <row r="45" spans="1:18" ht="15.6" x14ac:dyDescent="0.3">
      <c r="A45" s="15" t="s">
        <v>12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x14ac:dyDescent="0.3">
      <c r="A46" s="16" t="s">
        <v>13</v>
      </c>
      <c r="B46" s="17" t="s">
        <v>14</v>
      </c>
      <c r="C46" s="16" t="s">
        <v>15</v>
      </c>
      <c r="D46" s="17" t="s">
        <v>16</v>
      </c>
      <c r="E46" s="17" t="s">
        <v>17</v>
      </c>
      <c r="F46" s="18" t="s">
        <v>18</v>
      </c>
      <c r="G46" s="18" t="s">
        <v>19</v>
      </c>
      <c r="H46" s="18" t="s">
        <v>20</v>
      </c>
      <c r="I46" s="17" t="s">
        <v>21</v>
      </c>
      <c r="J46" s="19"/>
      <c r="K46" s="20" t="s">
        <v>22</v>
      </c>
      <c r="L46" s="20"/>
      <c r="M46" s="20"/>
      <c r="N46" s="20"/>
      <c r="O46" s="17" t="s">
        <v>23</v>
      </c>
      <c r="P46" s="17"/>
      <c r="Q46" s="17"/>
      <c r="R46" s="17"/>
    </row>
    <row r="47" spans="1:18" x14ac:dyDescent="0.3">
      <c r="A47" s="16"/>
      <c r="B47" s="17"/>
      <c r="C47" s="16"/>
      <c r="D47" s="17"/>
      <c r="E47" s="17"/>
      <c r="F47" s="21"/>
      <c r="G47" s="21"/>
      <c r="H47" s="21"/>
      <c r="I47" s="17"/>
      <c r="J47" s="19"/>
      <c r="K47" s="20"/>
      <c r="L47" s="20"/>
      <c r="M47" s="20"/>
      <c r="N47" s="20"/>
      <c r="O47" s="22"/>
      <c r="P47" s="22"/>
      <c r="Q47" s="22"/>
      <c r="R47" s="22"/>
    </row>
    <row r="48" spans="1:18" x14ac:dyDescent="0.3">
      <c r="A48" s="16"/>
      <c r="B48" s="17"/>
      <c r="C48" s="16"/>
      <c r="D48" s="17"/>
      <c r="E48" s="17"/>
      <c r="F48" s="23"/>
      <c r="G48" s="23"/>
      <c r="H48" s="23"/>
      <c r="I48" s="17"/>
      <c r="J48" s="19"/>
      <c r="K48" s="22" t="s">
        <v>24</v>
      </c>
      <c r="L48" s="24" t="s">
        <v>25</v>
      </c>
      <c r="M48" s="24" t="s">
        <v>26</v>
      </c>
      <c r="N48" s="24" t="s">
        <v>27</v>
      </c>
      <c r="O48" s="24" t="s">
        <v>28</v>
      </c>
      <c r="P48" s="24" t="s">
        <v>29</v>
      </c>
      <c r="Q48" s="24" t="s">
        <v>30</v>
      </c>
      <c r="R48" s="24" t="s">
        <v>31</v>
      </c>
    </row>
    <row r="49" spans="1:18" ht="124.2" x14ac:dyDescent="0.3">
      <c r="A49" s="25">
        <v>181</v>
      </c>
      <c r="B49" s="25" t="s">
        <v>32</v>
      </c>
      <c r="C49" s="45" t="s">
        <v>33</v>
      </c>
      <c r="D49" s="27" t="s">
        <v>63</v>
      </c>
      <c r="E49" s="28">
        <v>33.020000000000003</v>
      </c>
      <c r="F49" s="28">
        <f>6.1*250/200</f>
        <v>7.625</v>
      </c>
      <c r="G49" s="28">
        <f>11.3*250/200</f>
        <v>14.125</v>
      </c>
      <c r="H49" s="28">
        <f>33.5*250/200</f>
        <v>41.875</v>
      </c>
      <c r="I49" s="28">
        <f>260*250/200</f>
        <v>325</v>
      </c>
      <c r="J49" s="35"/>
      <c r="K49" s="28">
        <f>192.2*250/200</f>
        <v>240.25</v>
      </c>
      <c r="L49" s="28">
        <f>23.5*250/200</f>
        <v>29.375</v>
      </c>
      <c r="M49" s="28">
        <f>156.1*250/200</f>
        <v>195.125</v>
      </c>
      <c r="N49" s="28">
        <f>0.3*250/200</f>
        <v>0.375</v>
      </c>
      <c r="O49" s="28">
        <f>36.7*250/200</f>
        <v>45.875</v>
      </c>
      <c r="P49" s="28">
        <f>0.1*250/200</f>
        <v>0.125</v>
      </c>
      <c r="Q49" s="28">
        <v>0</v>
      </c>
      <c r="R49" s="28">
        <f>1.1*250/200</f>
        <v>1.375</v>
      </c>
    </row>
    <row r="50" spans="1:18" x14ac:dyDescent="0.3">
      <c r="A50" s="25">
        <v>209</v>
      </c>
      <c r="B50" s="25" t="s">
        <v>35</v>
      </c>
      <c r="C50" s="29" t="s">
        <v>36</v>
      </c>
      <c r="D50" s="27">
        <v>40</v>
      </c>
      <c r="E50" s="28">
        <v>15</v>
      </c>
      <c r="F50" s="28">
        <v>5.08</v>
      </c>
      <c r="G50" s="28">
        <v>4.5999999999999996</v>
      </c>
      <c r="H50" s="28">
        <v>0.28000000000000003</v>
      </c>
      <c r="I50" s="28">
        <v>63</v>
      </c>
      <c r="J50" s="29"/>
      <c r="K50" s="28">
        <v>22</v>
      </c>
      <c r="L50" s="28">
        <v>4.8</v>
      </c>
      <c r="M50" s="28">
        <v>76.8</v>
      </c>
      <c r="N50" s="28">
        <v>1</v>
      </c>
      <c r="O50" s="28">
        <v>100</v>
      </c>
      <c r="P50" s="28">
        <v>0.03</v>
      </c>
      <c r="Q50" s="28">
        <v>0.08</v>
      </c>
      <c r="R50" s="30">
        <v>0</v>
      </c>
    </row>
    <row r="51" spans="1:18" ht="41.4" x14ac:dyDescent="0.3">
      <c r="A51" s="31"/>
      <c r="B51" s="25" t="s">
        <v>37</v>
      </c>
      <c r="C51" s="32" t="s">
        <v>38</v>
      </c>
      <c r="D51" s="25">
        <v>80</v>
      </c>
      <c r="E51" s="28">
        <v>5.87</v>
      </c>
      <c r="F51" s="28">
        <v>6.32</v>
      </c>
      <c r="G51" s="28">
        <v>0.8</v>
      </c>
      <c r="H51" s="28">
        <v>38.64</v>
      </c>
      <c r="I51" s="61">
        <v>187</v>
      </c>
      <c r="J51" s="33"/>
      <c r="K51" s="61">
        <v>18.399999999999999</v>
      </c>
      <c r="L51" s="61">
        <v>26.4</v>
      </c>
      <c r="M51" s="61">
        <v>69.599999999999994</v>
      </c>
      <c r="N51" s="28">
        <v>0.88</v>
      </c>
      <c r="O51" s="28">
        <v>0</v>
      </c>
      <c r="P51" s="28">
        <v>0.08</v>
      </c>
      <c r="Q51" s="28">
        <v>0.2</v>
      </c>
      <c r="R51" s="28">
        <v>0.2</v>
      </c>
    </row>
    <row r="52" spans="1:18" x14ac:dyDescent="0.3">
      <c r="A52" s="25">
        <v>376</v>
      </c>
      <c r="B52" s="25" t="s">
        <v>39</v>
      </c>
      <c r="C52" s="29" t="s">
        <v>40</v>
      </c>
      <c r="D52" s="25">
        <v>200</v>
      </c>
      <c r="E52" s="28">
        <v>1.89</v>
      </c>
      <c r="F52" s="28">
        <v>0.1</v>
      </c>
      <c r="G52" s="28">
        <v>0</v>
      </c>
      <c r="H52" s="28">
        <v>15</v>
      </c>
      <c r="I52" s="28">
        <v>60</v>
      </c>
      <c r="J52" s="35"/>
      <c r="K52" s="28">
        <v>5</v>
      </c>
      <c r="L52" s="28">
        <v>0</v>
      </c>
      <c r="M52" s="28">
        <v>0</v>
      </c>
      <c r="N52" s="28">
        <v>2</v>
      </c>
      <c r="O52" s="30">
        <v>0</v>
      </c>
      <c r="P52" s="30">
        <v>0</v>
      </c>
      <c r="Q52" s="30">
        <v>0</v>
      </c>
      <c r="R52" s="30">
        <v>0</v>
      </c>
    </row>
    <row r="53" spans="1:18" x14ac:dyDescent="0.3">
      <c r="A53" s="37" t="s">
        <v>41</v>
      </c>
      <c r="B53" s="37"/>
      <c r="C53" s="37"/>
      <c r="D53" s="24">
        <v>580</v>
      </c>
      <c r="E53" s="38">
        <f>SUM(E49:E52)</f>
        <v>55.78</v>
      </c>
      <c r="F53" s="38">
        <f>SUM(F49:F52)</f>
        <v>19.125</v>
      </c>
      <c r="G53" s="38">
        <f>SUM(G49:G52)</f>
        <v>19.525000000000002</v>
      </c>
      <c r="H53" s="38">
        <f>SUM(H49:H52)</f>
        <v>95.795000000000002</v>
      </c>
      <c r="I53" s="38">
        <f>SUM(I49:I52)</f>
        <v>635</v>
      </c>
      <c r="J53" s="35"/>
      <c r="K53" s="38">
        <f t="shared" ref="K53:R53" si="3">SUM(K49:K52)</f>
        <v>285.64999999999998</v>
      </c>
      <c r="L53" s="38">
        <f t="shared" si="3"/>
        <v>60.574999999999996</v>
      </c>
      <c r="M53" s="38">
        <f t="shared" si="3"/>
        <v>341.52499999999998</v>
      </c>
      <c r="N53" s="38">
        <f t="shared" si="3"/>
        <v>4.2549999999999999</v>
      </c>
      <c r="O53" s="38">
        <f t="shared" si="3"/>
        <v>145.875</v>
      </c>
      <c r="P53" s="38">
        <f t="shared" si="3"/>
        <v>0.23499999999999999</v>
      </c>
      <c r="Q53" s="38">
        <f t="shared" si="3"/>
        <v>0.28000000000000003</v>
      </c>
      <c r="R53" s="38">
        <f t="shared" si="3"/>
        <v>1.575</v>
      </c>
    </row>
    <row r="54" spans="1:18" ht="15.6" x14ac:dyDescent="0.3">
      <c r="A54" s="15" t="s">
        <v>42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x14ac:dyDescent="0.3">
      <c r="A55" s="16" t="s">
        <v>13</v>
      </c>
      <c r="B55" s="17" t="s">
        <v>14</v>
      </c>
      <c r="C55" s="16" t="s">
        <v>15</v>
      </c>
      <c r="D55" s="17" t="s">
        <v>16</v>
      </c>
      <c r="E55" s="17" t="s">
        <v>17</v>
      </c>
      <c r="F55" s="18" t="s">
        <v>18</v>
      </c>
      <c r="G55" s="18" t="s">
        <v>19</v>
      </c>
      <c r="H55" s="18" t="s">
        <v>20</v>
      </c>
      <c r="I55" s="17" t="s">
        <v>21</v>
      </c>
      <c r="J55" s="19"/>
      <c r="K55" s="20" t="s">
        <v>22</v>
      </c>
      <c r="L55" s="20"/>
      <c r="M55" s="20"/>
      <c r="N55" s="20"/>
      <c r="O55" s="17" t="s">
        <v>23</v>
      </c>
      <c r="P55" s="17"/>
      <c r="Q55" s="17"/>
      <c r="R55" s="17"/>
    </row>
    <row r="56" spans="1:18" x14ac:dyDescent="0.3">
      <c r="A56" s="16"/>
      <c r="B56" s="17"/>
      <c r="C56" s="16"/>
      <c r="D56" s="17"/>
      <c r="E56" s="17"/>
      <c r="F56" s="23"/>
      <c r="G56" s="23"/>
      <c r="H56" s="23"/>
      <c r="I56" s="17"/>
      <c r="J56" s="19"/>
      <c r="K56" s="22" t="s">
        <v>24</v>
      </c>
      <c r="L56" s="24" t="s">
        <v>25</v>
      </c>
      <c r="M56" s="24" t="s">
        <v>26</v>
      </c>
      <c r="N56" s="24" t="s">
        <v>27</v>
      </c>
      <c r="O56" s="24" t="s">
        <v>28</v>
      </c>
      <c r="P56" s="24" t="s">
        <v>29</v>
      </c>
      <c r="Q56" s="24" t="s">
        <v>30</v>
      </c>
      <c r="R56" s="24" t="s">
        <v>31</v>
      </c>
    </row>
    <row r="57" spans="1:18" ht="69" x14ac:dyDescent="0.3">
      <c r="A57" s="62">
        <v>71</v>
      </c>
      <c r="B57" s="25" t="s">
        <v>32</v>
      </c>
      <c r="C57" s="32" t="s">
        <v>43</v>
      </c>
      <c r="D57" s="25">
        <v>100</v>
      </c>
      <c r="E57" s="25">
        <v>18.940000000000001</v>
      </c>
      <c r="F57" s="41">
        <v>0.8</v>
      </c>
      <c r="G57" s="41">
        <v>0</v>
      </c>
      <c r="H57" s="41">
        <v>3.3</v>
      </c>
      <c r="I57" s="28">
        <v>16</v>
      </c>
      <c r="J57" s="35"/>
      <c r="K57" s="28">
        <v>23</v>
      </c>
      <c r="L57" s="28">
        <v>0</v>
      </c>
      <c r="M57" s="28">
        <v>0</v>
      </c>
      <c r="N57" s="28">
        <v>0.5</v>
      </c>
      <c r="O57" s="28">
        <v>0</v>
      </c>
      <c r="P57" s="28">
        <v>0</v>
      </c>
      <c r="Q57" s="28">
        <v>0</v>
      </c>
      <c r="R57" s="28">
        <v>5</v>
      </c>
    </row>
    <row r="58" spans="1:18" ht="82.8" x14ac:dyDescent="0.3">
      <c r="A58" s="25">
        <v>102</v>
      </c>
      <c r="B58" s="25" t="s">
        <v>35</v>
      </c>
      <c r="C58" s="45" t="s">
        <v>64</v>
      </c>
      <c r="D58" s="27">
        <v>250</v>
      </c>
      <c r="E58" s="25">
        <v>8.7899999999999991</v>
      </c>
      <c r="F58" s="28">
        <f>5.1*250/200</f>
        <v>6.375</v>
      </c>
      <c r="G58" s="28">
        <f>5.4*250/200</f>
        <v>6.75</v>
      </c>
      <c r="H58" s="28">
        <f>23.9*250/200</f>
        <v>29.875</v>
      </c>
      <c r="I58" s="28">
        <f>163.8*250/200</f>
        <v>204.75</v>
      </c>
      <c r="J58" s="63"/>
      <c r="K58" s="28">
        <f>45.8*250/200</f>
        <v>57.25</v>
      </c>
      <c r="L58" s="28">
        <f>35.5*250/200</f>
        <v>44.375</v>
      </c>
      <c r="M58" s="28">
        <v>0</v>
      </c>
      <c r="N58" s="28">
        <f>4.6*250/200</f>
        <v>5.75</v>
      </c>
      <c r="O58" s="28">
        <v>0</v>
      </c>
      <c r="P58" s="28">
        <v>0</v>
      </c>
      <c r="Q58" s="28">
        <v>0</v>
      </c>
      <c r="R58" s="28">
        <f>11.2*250/200</f>
        <v>14</v>
      </c>
    </row>
    <row r="59" spans="1:18" ht="69" x14ac:dyDescent="0.3">
      <c r="A59" s="25">
        <v>234</v>
      </c>
      <c r="B59" s="25" t="s">
        <v>37</v>
      </c>
      <c r="C59" s="26" t="s">
        <v>45</v>
      </c>
      <c r="D59" s="25" t="s">
        <v>65</v>
      </c>
      <c r="E59" s="28">
        <v>37.799999999999997</v>
      </c>
      <c r="F59" s="28">
        <v>14.8</v>
      </c>
      <c r="G59" s="28">
        <v>18.8</v>
      </c>
      <c r="H59" s="28">
        <v>11.6</v>
      </c>
      <c r="I59" s="28">
        <v>274</v>
      </c>
      <c r="J59" s="35"/>
      <c r="K59" s="28">
        <v>139.30000000000001</v>
      </c>
      <c r="L59" s="28">
        <v>0</v>
      </c>
      <c r="M59" s="28">
        <v>0</v>
      </c>
      <c r="N59" s="28">
        <v>1</v>
      </c>
      <c r="O59" s="28">
        <v>0</v>
      </c>
      <c r="P59" s="28">
        <v>0.2</v>
      </c>
      <c r="Q59" s="28">
        <v>0</v>
      </c>
      <c r="R59" s="28">
        <v>6.8</v>
      </c>
    </row>
    <row r="60" spans="1:18" ht="27.6" x14ac:dyDescent="0.3">
      <c r="A60" s="64">
        <v>321</v>
      </c>
      <c r="B60" s="64" t="s">
        <v>39</v>
      </c>
      <c r="C60" s="65" t="s">
        <v>47</v>
      </c>
      <c r="D60" s="66">
        <v>180</v>
      </c>
      <c r="E60" s="67">
        <v>21.49</v>
      </c>
      <c r="F60" s="67">
        <f>4*180/200</f>
        <v>3.6</v>
      </c>
      <c r="G60" s="67">
        <f>7.2*180/200</f>
        <v>6.48</v>
      </c>
      <c r="H60" s="67">
        <f>21.2*180/200</f>
        <v>19.079999999999998</v>
      </c>
      <c r="I60" s="67">
        <f>166*180/200</f>
        <v>149.4</v>
      </c>
      <c r="J60" s="68"/>
      <c r="K60" s="67">
        <f>93.2*180/200</f>
        <v>83.88</v>
      </c>
      <c r="L60" s="67">
        <f>30.7*180/200</f>
        <v>27.63</v>
      </c>
      <c r="M60" s="67">
        <f>62.3*180/200</f>
        <v>56.07</v>
      </c>
      <c r="N60" s="67">
        <f>1.2*180/200</f>
        <v>1.08</v>
      </c>
      <c r="O60" s="67">
        <f>0.4*180/200</f>
        <v>0.36</v>
      </c>
      <c r="P60" s="67">
        <f>19.2*180/200</f>
        <v>17.28</v>
      </c>
      <c r="Q60" s="67">
        <f>1.3*180/200</f>
        <v>1.17</v>
      </c>
      <c r="R60" s="67">
        <f>80.7*180/200</f>
        <v>72.63</v>
      </c>
    </row>
    <row r="61" spans="1:18" ht="55.2" x14ac:dyDescent="0.3">
      <c r="A61" s="25">
        <v>349</v>
      </c>
      <c r="B61" s="25" t="s">
        <v>48</v>
      </c>
      <c r="C61" s="45" t="s">
        <v>49</v>
      </c>
      <c r="D61" s="27">
        <v>200</v>
      </c>
      <c r="E61" s="25">
        <v>7.02</v>
      </c>
      <c r="F61" s="28">
        <v>0.6</v>
      </c>
      <c r="G61" s="28">
        <v>0.09</v>
      </c>
      <c r="H61" s="28">
        <v>32.01</v>
      </c>
      <c r="I61" s="28">
        <v>132.80000000000001</v>
      </c>
      <c r="J61" s="35"/>
      <c r="K61" s="28">
        <v>32.479999999999997</v>
      </c>
      <c r="L61" s="28">
        <v>17.46</v>
      </c>
      <c r="M61" s="28">
        <v>23.44</v>
      </c>
      <c r="N61" s="28">
        <v>0.7</v>
      </c>
      <c r="O61" s="28">
        <v>0</v>
      </c>
      <c r="P61" s="28">
        <v>0.02</v>
      </c>
      <c r="Q61" s="28">
        <v>0.26</v>
      </c>
      <c r="R61" s="28">
        <v>0.73</v>
      </c>
    </row>
    <row r="62" spans="1:18" ht="27.6" x14ac:dyDescent="0.3">
      <c r="A62" s="25"/>
      <c r="B62" s="25" t="s">
        <v>50</v>
      </c>
      <c r="C62" s="45" t="s">
        <v>51</v>
      </c>
      <c r="D62" s="27">
        <v>40</v>
      </c>
      <c r="E62" s="28">
        <v>2.93</v>
      </c>
      <c r="F62" s="28">
        <v>1.68</v>
      </c>
      <c r="G62" s="28">
        <v>0.33</v>
      </c>
      <c r="H62" s="28">
        <v>14.82</v>
      </c>
      <c r="I62" s="28">
        <v>68.97</v>
      </c>
      <c r="J62" s="35"/>
      <c r="K62" s="28">
        <v>6.9</v>
      </c>
      <c r="L62" s="28">
        <v>7.5</v>
      </c>
      <c r="M62" s="28">
        <v>31.799999999999997</v>
      </c>
      <c r="N62" s="28">
        <v>0.92999999999999994</v>
      </c>
      <c r="O62" s="28">
        <v>0</v>
      </c>
      <c r="P62" s="28">
        <v>0.03</v>
      </c>
      <c r="Q62" s="28">
        <v>0</v>
      </c>
      <c r="R62" s="28">
        <v>0</v>
      </c>
    </row>
    <row r="63" spans="1:18" x14ac:dyDescent="0.3">
      <c r="A63" s="25"/>
      <c r="B63" s="25" t="s">
        <v>52</v>
      </c>
      <c r="C63" s="29" t="s">
        <v>53</v>
      </c>
      <c r="D63" s="27">
        <v>70</v>
      </c>
      <c r="E63" s="47">
        <v>5.13</v>
      </c>
      <c r="F63" s="28">
        <v>2.37</v>
      </c>
      <c r="G63" s="28">
        <v>0.3</v>
      </c>
      <c r="H63" s="28">
        <v>14.49</v>
      </c>
      <c r="I63" s="28">
        <v>70.14</v>
      </c>
      <c r="J63" s="35"/>
      <c r="K63" s="28">
        <v>6.8999999999999995</v>
      </c>
      <c r="L63" s="28">
        <v>9.8999999999999986</v>
      </c>
      <c r="M63" s="28">
        <v>26.099999999999998</v>
      </c>
      <c r="N63" s="28">
        <v>0.33</v>
      </c>
      <c r="O63" s="28">
        <v>0</v>
      </c>
      <c r="P63" s="28">
        <v>0.03</v>
      </c>
      <c r="Q63" s="28">
        <v>0</v>
      </c>
      <c r="R63" s="28">
        <v>0</v>
      </c>
    </row>
    <row r="64" spans="1:18" x14ac:dyDescent="0.3">
      <c r="A64" s="25">
        <v>386</v>
      </c>
      <c r="B64" s="25" t="s">
        <v>54</v>
      </c>
      <c r="C64" s="29" t="s">
        <v>55</v>
      </c>
      <c r="D64" s="25">
        <v>100</v>
      </c>
      <c r="E64" s="28">
        <v>15.45</v>
      </c>
      <c r="F64" s="28">
        <v>3</v>
      </c>
      <c r="G64" s="28">
        <v>1</v>
      </c>
      <c r="H64" s="28">
        <v>4.2</v>
      </c>
      <c r="I64" s="28">
        <v>40</v>
      </c>
      <c r="J64" s="35"/>
      <c r="K64" s="28">
        <v>124</v>
      </c>
      <c r="L64" s="28">
        <v>14</v>
      </c>
      <c r="M64" s="28">
        <v>92</v>
      </c>
      <c r="N64" s="28">
        <v>0.1</v>
      </c>
      <c r="O64" s="28">
        <v>0</v>
      </c>
      <c r="P64" s="28">
        <v>0.03</v>
      </c>
      <c r="Q64" s="28">
        <v>0.1</v>
      </c>
      <c r="R64" s="28">
        <v>0.3</v>
      </c>
    </row>
    <row r="65" spans="1:18" x14ac:dyDescent="0.3">
      <c r="A65" s="37" t="s">
        <v>41</v>
      </c>
      <c r="B65" s="37"/>
      <c r="C65" s="37"/>
      <c r="D65" s="24">
        <v>1045</v>
      </c>
      <c r="E65" s="24">
        <f t="shared" ref="E65:R65" si="4">SUM(E57:E64)</f>
        <v>117.55</v>
      </c>
      <c r="F65" s="38">
        <f t="shared" si="4"/>
        <v>33.225000000000009</v>
      </c>
      <c r="G65" s="38">
        <f t="shared" si="4"/>
        <v>33.75</v>
      </c>
      <c r="H65" s="38">
        <f t="shared" si="4"/>
        <v>129.375</v>
      </c>
      <c r="I65" s="38">
        <f t="shared" si="4"/>
        <v>956.06000000000006</v>
      </c>
      <c r="J65" s="38">
        <f t="shared" si="4"/>
        <v>0</v>
      </c>
      <c r="K65" s="38">
        <f t="shared" si="4"/>
        <v>473.71</v>
      </c>
      <c r="L65" s="38">
        <f t="shared" si="4"/>
        <v>120.86500000000001</v>
      </c>
      <c r="M65" s="38">
        <f t="shared" si="4"/>
        <v>229.41</v>
      </c>
      <c r="N65" s="38">
        <f t="shared" si="4"/>
        <v>10.389999999999999</v>
      </c>
      <c r="O65" s="38">
        <f t="shared" si="4"/>
        <v>0.36</v>
      </c>
      <c r="P65" s="38">
        <f t="shared" si="4"/>
        <v>17.590000000000003</v>
      </c>
      <c r="Q65" s="38">
        <f t="shared" si="4"/>
        <v>1.53</v>
      </c>
      <c r="R65" s="38">
        <f t="shared" si="4"/>
        <v>99.46</v>
      </c>
    </row>
    <row r="66" spans="1:18" x14ac:dyDescent="0.3">
      <c r="A66" s="48" t="s">
        <v>56</v>
      </c>
      <c r="B66" s="48"/>
      <c r="C66" s="48"/>
      <c r="D66" s="48"/>
      <c r="E66" s="38">
        <f t="shared" ref="E66:R66" si="5">E53+E65</f>
        <v>173.32999999999998</v>
      </c>
      <c r="F66" s="38">
        <f t="shared" si="5"/>
        <v>52.350000000000009</v>
      </c>
      <c r="G66" s="38">
        <f t="shared" si="5"/>
        <v>53.275000000000006</v>
      </c>
      <c r="H66" s="38">
        <f t="shared" si="5"/>
        <v>225.17000000000002</v>
      </c>
      <c r="I66" s="38">
        <f t="shared" si="5"/>
        <v>1591.06</v>
      </c>
      <c r="J66" s="38">
        <f t="shared" si="5"/>
        <v>0</v>
      </c>
      <c r="K66" s="38">
        <f t="shared" si="5"/>
        <v>759.3599999999999</v>
      </c>
      <c r="L66" s="38">
        <f t="shared" si="5"/>
        <v>181.44</v>
      </c>
      <c r="M66" s="38">
        <f t="shared" si="5"/>
        <v>570.93499999999995</v>
      </c>
      <c r="N66" s="38">
        <f t="shared" si="5"/>
        <v>14.645</v>
      </c>
      <c r="O66" s="38">
        <f t="shared" si="5"/>
        <v>146.23500000000001</v>
      </c>
      <c r="P66" s="38">
        <f t="shared" si="5"/>
        <v>17.825000000000003</v>
      </c>
      <c r="Q66" s="38">
        <f t="shared" si="5"/>
        <v>1.81</v>
      </c>
      <c r="R66" s="38">
        <f t="shared" si="5"/>
        <v>101.035</v>
      </c>
    </row>
    <row r="67" spans="1:18" x14ac:dyDescent="0.3">
      <c r="A67" s="49"/>
      <c r="B67" s="49"/>
      <c r="C67" s="49"/>
      <c r="D67" s="49"/>
      <c r="E67" s="50"/>
      <c r="F67" s="50"/>
      <c r="G67" s="50"/>
      <c r="H67" s="50"/>
      <c r="I67" s="50"/>
      <c r="J67" s="51"/>
      <c r="K67" s="50"/>
      <c r="L67" s="50"/>
      <c r="M67" s="50"/>
      <c r="N67" s="50"/>
      <c r="O67" s="50"/>
      <c r="P67" s="50"/>
      <c r="Q67" s="50"/>
      <c r="R67" s="50"/>
    </row>
    <row r="68" spans="1:18" x14ac:dyDescent="0.3">
      <c r="A68" s="49"/>
      <c r="B68" s="49"/>
      <c r="C68" s="49"/>
      <c r="D68" s="49"/>
      <c r="E68" s="50"/>
      <c r="F68" s="50"/>
      <c r="G68" s="50"/>
      <c r="H68" s="50"/>
      <c r="I68" s="50"/>
      <c r="J68" s="51"/>
      <c r="K68" s="50"/>
      <c r="L68" s="50"/>
      <c r="M68" s="50"/>
      <c r="N68" s="50"/>
      <c r="O68" s="50"/>
      <c r="P68" s="50"/>
      <c r="Q68" s="50"/>
      <c r="R68" s="50"/>
    </row>
    <row r="69" spans="1:18" x14ac:dyDescent="0.3">
      <c r="A69" s="49"/>
      <c r="B69" s="49"/>
      <c r="C69" s="49"/>
      <c r="D69" s="49"/>
      <c r="E69" s="50"/>
      <c r="F69" s="50"/>
      <c r="G69" s="50"/>
      <c r="H69" s="50"/>
      <c r="I69" s="50"/>
      <c r="J69" s="51"/>
      <c r="K69" s="50"/>
      <c r="L69" s="50"/>
      <c r="M69" s="50"/>
      <c r="N69" s="50"/>
      <c r="O69" s="50"/>
      <c r="P69" s="50"/>
      <c r="Q69" s="50"/>
      <c r="R69" s="50"/>
    </row>
  </sheetData>
  <mergeCells count="74">
    <mergeCell ref="O55:R55"/>
    <mergeCell ref="A65:C65"/>
    <mergeCell ref="A66:D66"/>
    <mergeCell ref="A54:R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F46:F48"/>
    <mergeCell ref="G46:G48"/>
    <mergeCell ref="H46:H48"/>
    <mergeCell ref="I46:I48"/>
    <mergeCell ref="O46:R46"/>
    <mergeCell ref="A53:C53"/>
    <mergeCell ref="A41:R41"/>
    <mergeCell ref="A42:R42"/>
    <mergeCell ref="A43:R43"/>
    <mergeCell ref="A44:R44"/>
    <mergeCell ref="A45:R45"/>
    <mergeCell ref="A46:A48"/>
    <mergeCell ref="B46:B48"/>
    <mergeCell ref="C46:C48"/>
    <mergeCell ref="D46:D48"/>
    <mergeCell ref="E46:E48"/>
    <mergeCell ref="A38:C38"/>
    <mergeCell ref="M38:R38"/>
    <mergeCell ref="A39:C39"/>
    <mergeCell ref="M39:R39"/>
    <mergeCell ref="A40:C40"/>
    <mergeCell ref="M40:R40"/>
    <mergeCell ref="H19:H20"/>
    <mergeCell ref="I19:I20"/>
    <mergeCell ref="O19:R19"/>
    <mergeCell ref="A29:C29"/>
    <mergeCell ref="A30:D30"/>
    <mergeCell ref="A37:C37"/>
    <mergeCell ref="M37:R37"/>
    <mergeCell ref="O10:R10"/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A9:R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2024-10-04T11:31:17Z</dcterms:created>
  <dcterms:modified xsi:type="dcterms:W3CDTF">2024-10-04T11:31:36Z</dcterms:modified>
</cp:coreProperties>
</file>