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39" i="1" l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R30" i="1"/>
  <c r="R40" i="1" s="1"/>
  <c r="Q30" i="1"/>
  <c r="Q40" i="1" s="1"/>
  <c r="P30" i="1"/>
  <c r="P40" i="1" s="1"/>
  <c r="O30" i="1"/>
  <c r="O40" i="1" s="1"/>
  <c r="N30" i="1"/>
  <c r="N40" i="1" s="1"/>
  <c r="M30" i="1"/>
  <c r="M40" i="1" s="1"/>
  <c r="L30" i="1"/>
  <c r="L40" i="1" s="1"/>
  <c r="K30" i="1"/>
  <c r="K40" i="1" s="1"/>
  <c r="J30" i="1"/>
  <c r="I30" i="1"/>
  <c r="I40" i="1" s="1"/>
  <c r="H30" i="1"/>
  <c r="H40" i="1" s="1"/>
  <c r="G30" i="1"/>
  <c r="G40" i="1" s="1"/>
  <c r="F30" i="1"/>
  <c r="F40" i="1" s="1"/>
  <c r="E30" i="1"/>
  <c r="E40" i="1" s="1"/>
  <c r="Q19" i="1" l="1"/>
  <c r="O19" i="1"/>
  <c r="K19" i="1"/>
  <c r="J19" i="1"/>
  <c r="E19" i="1"/>
  <c r="P16" i="1"/>
  <c r="N16" i="1"/>
  <c r="M16" i="1"/>
  <c r="L16" i="1"/>
  <c r="L19" i="1" s="1"/>
  <c r="K16" i="1"/>
  <c r="I16" i="1"/>
  <c r="H15" i="1"/>
  <c r="G15" i="1"/>
  <c r="F15" i="1"/>
  <c r="R13" i="1"/>
  <c r="R19" i="1" s="1"/>
  <c r="Q13" i="1"/>
  <c r="P13" i="1"/>
  <c r="P19" i="1" s="1"/>
  <c r="N13" i="1"/>
  <c r="N19" i="1" s="1"/>
  <c r="M13" i="1"/>
  <c r="M19" i="1" s="1"/>
  <c r="K13" i="1"/>
  <c r="I13" i="1"/>
  <c r="I19" i="1" s="1"/>
  <c r="H13" i="1"/>
  <c r="H19" i="1" s="1"/>
  <c r="G13" i="1"/>
  <c r="G19" i="1" s="1"/>
  <c r="F13" i="1"/>
  <c r="F19" i="1" s="1"/>
  <c r="R8" i="1"/>
  <c r="R20" i="1" s="1"/>
  <c r="Q8" i="1"/>
  <c r="Q20" i="1" s="1"/>
  <c r="P8" i="1"/>
  <c r="P20" i="1" s="1"/>
  <c r="O8" i="1"/>
  <c r="O20" i="1" s="1"/>
  <c r="N8" i="1"/>
  <c r="N20" i="1" s="1"/>
  <c r="M8" i="1"/>
  <c r="L8" i="1"/>
  <c r="L20" i="1" s="1"/>
  <c r="K8" i="1"/>
  <c r="K20" i="1" s="1"/>
  <c r="J8" i="1"/>
  <c r="I8" i="1"/>
  <c r="H8" i="1"/>
  <c r="H20" i="1" s="1"/>
  <c r="G8" i="1"/>
  <c r="F8" i="1"/>
  <c r="F20" i="1" s="1"/>
  <c r="E8" i="1"/>
  <c r="E20" i="1" s="1"/>
  <c r="G20" i="1" l="1"/>
  <c r="I20" i="1"/>
  <c r="M20" i="1"/>
</calcChain>
</file>

<file path=xl/sharedStrings.xml><?xml version="1.0" encoding="utf-8"?>
<sst xmlns="http://schemas.openxmlformats.org/spreadsheetml/2006/main" count="128" uniqueCount="48">
  <si>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</si>
  <si>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</si>
  <si>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</si>
  <si>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</si>
  <si>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</si>
  <si>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</si>
  <si>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</si>
  <si>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</si>
  <si>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</si>
  <si>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</si>
  <si>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</si>
  <si>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</si>
  <si>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</si>
  <si>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</si>
  <si>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</si>
  <si>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</si>
  <si>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</si>
  <si>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</si>
  <si>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</si>
  <si>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</si>
  <si>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</si>
  <si>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Сырники из творога с  молоком сгущенным</t>
  </si>
  <si>
    <t>200/20</t>
  </si>
  <si>
    <t>2.</t>
  </si>
  <si>
    <t>Чай с сахаром</t>
  </si>
  <si>
    <t>3.</t>
  </si>
  <si>
    <t xml:space="preserve">Фрукт свежий, сезонный  </t>
  </si>
  <si>
    <t>Всего</t>
  </si>
  <si>
    <t>ОБЕД</t>
  </si>
  <si>
    <t>Суп картофельный с макаронными изделиями ( вермишель )</t>
  </si>
  <si>
    <t xml:space="preserve">Оладьи из говяжьей печени </t>
  </si>
  <si>
    <t>100/5</t>
  </si>
  <si>
    <t>4.</t>
  </si>
  <si>
    <t xml:space="preserve"> Каша гречневая рассыпчатая</t>
  </si>
  <si>
    <t>5.</t>
  </si>
  <si>
    <t>Напиток  "Витошка"</t>
  </si>
  <si>
    <t>6.</t>
  </si>
  <si>
    <t>Хлеб ржаной</t>
  </si>
  <si>
    <t>7.</t>
  </si>
  <si>
    <t xml:space="preserve">Хлеб пшеничный </t>
  </si>
  <si>
    <t>ИТОГО:</t>
  </si>
  <si>
    <t>130/20</t>
  </si>
  <si>
    <t>День 5 (старше 12 лет)</t>
  </si>
  <si>
    <t>День 5 (7-11 лет)</t>
  </si>
  <si>
    <t xml:space="preserve">Фрукт свежий, сезонный </t>
  </si>
  <si>
    <t>Салат из белокочанной капусты.</t>
  </si>
  <si>
    <t>50/5</t>
  </si>
  <si>
    <t>Хлеб пшеничный 1с.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</si>
</sst>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1" fillId="0" borderId="1" xfId="0" applyNumberFormat="1" applyFont="1" applyBorder="1"/>
    <xf numFmtId="0" fontId="1" fillId="0" borderId="6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0" fillId="0" borderId="1" xfId="0" applyNumberFormat="1" applyBorder="1"/>
    <xf numFmtId="2" fontId="1" fillId="2" borderId="6" xfId="0" applyNumberFormat="1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wrapText="1"/>
    </xf>
    <xf numFmtId="2" fontId="1" fillId="2" borderId="1" xfId="0" applyNumberFormat="1" applyFont="1" applyFill="1" applyBorder="1"/>
    <xf numFmtId="2" fontId="1" fillId="2" borderId="6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29" workbookViewId="0">
      <selection activeCell="A40" sqref="A40:R40"/>
    </sheetView>
  </sheetViews>
  <sheetFormatPr defaultRowHeight="15" x14ac:dyDescent="0.25"/>
  <sheetData>
    <row r="1" spans="1:18" ht="15.75" x14ac:dyDescent="0.25">
      <c r="A1" s="64" t="s">
        <v>42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6"/>
    </row>
    <row r="2" spans="1:18" ht="15.7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15" customHeight="1" x14ac:dyDescent="0.25">
      <c r="A3" s="61" t="s">
        <v>1</v>
      </c>
      <c r="B3" s="59" t="s">
        <v>2</v>
      </c>
      <c r="C3" s="61" t="s">
        <v>3</v>
      </c>
      <c r="D3" s="59" t="s">
        <v>4</v>
      </c>
      <c r="E3" s="59" t="s">
        <v>5</v>
      </c>
      <c r="F3" s="57" t="s">
        <v>6</v>
      </c>
      <c r="G3" s="57" t="s">
        <v>7</v>
      </c>
      <c r="H3" s="57" t="s">
        <v>8</v>
      </c>
      <c r="I3" s="59" t="s">
        <v>9</v>
      </c>
      <c r="J3" s="7"/>
      <c r="K3" s="5" t="s">
        <v>10</v>
      </c>
      <c r="L3" s="5"/>
      <c r="M3" s="5"/>
      <c r="N3" s="5"/>
      <c r="O3" s="59" t="s">
        <v>11</v>
      </c>
      <c r="P3" s="59"/>
      <c r="Q3" s="59"/>
      <c r="R3" s="59"/>
    </row>
    <row r="4" spans="1:18" x14ac:dyDescent="0.25">
      <c r="A4" s="61"/>
      <c r="B4" s="59"/>
      <c r="C4" s="61"/>
      <c r="D4" s="59"/>
      <c r="E4" s="59"/>
      <c r="F4" s="58"/>
      <c r="G4" s="58"/>
      <c r="H4" s="58"/>
      <c r="I4" s="59"/>
      <c r="J4" s="7"/>
      <c r="K4" s="32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</row>
    <row r="5" spans="1:18" ht="77.25" x14ac:dyDescent="0.25">
      <c r="A5" s="1">
        <v>219</v>
      </c>
      <c r="B5" s="1" t="s">
        <v>20</v>
      </c>
      <c r="C5" s="16" t="s">
        <v>21</v>
      </c>
      <c r="D5" s="11" t="s">
        <v>22</v>
      </c>
      <c r="E5" s="2">
        <v>97.06</v>
      </c>
      <c r="F5" s="2">
        <v>33.94</v>
      </c>
      <c r="G5" s="2">
        <v>28.19</v>
      </c>
      <c r="H5" s="2">
        <v>53.88</v>
      </c>
      <c r="I5" s="2">
        <v>606.57000000000005</v>
      </c>
      <c r="J5" s="18"/>
      <c r="K5" s="2">
        <v>442.2</v>
      </c>
      <c r="L5" s="2">
        <v>57.64</v>
      </c>
      <c r="M5" s="2">
        <v>493.05</v>
      </c>
      <c r="N5" s="2">
        <v>1.19</v>
      </c>
      <c r="O5" s="2">
        <v>115.97</v>
      </c>
      <c r="P5" s="2">
        <v>0.06</v>
      </c>
      <c r="Q5" s="2">
        <v>0.45</v>
      </c>
      <c r="R5" s="2">
        <v>1.04</v>
      </c>
    </row>
    <row r="6" spans="1:18" x14ac:dyDescent="0.25">
      <c r="A6" s="1">
        <v>376</v>
      </c>
      <c r="B6" s="1" t="s">
        <v>23</v>
      </c>
      <c r="C6" s="10" t="s">
        <v>24</v>
      </c>
      <c r="D6" s="1">
        <v>200</v>
      </c>
      <c r="E6" s="2">
        <v>1.88</v>
      </c>
      <c r="F6" s="2">
        <v>0.1</v>
      </c>
      <c r="G6" s="28">
        <v>0</v>
      </c>
      <c r="H6" s="2">
        <v>15</v>
      </c>
      <c r="I6" s="2">
        <v>60</v>
      </c>
      <c r="J6" s="18"/>
      <c r="K6" s="2">
        <v>5</v>
      </c>
      <c r="L6" s="28">
        <v>0</v>
      </c>
      <c r="M6" s="28">
        <v>0</v>
      </c>
      <c r="N6" s="2">
        <v>2</v>
      </c>
      <c r="O6" s="28">
        <v>0</v>
      </c>
      <c r="P6" s="28">
        <v>0</v>
      </c>
      <c r="Q6" s="28">
        <v>0</v>
      </c>
      <c r="R6" s="28">
        <v>0</v>
      </c>
    </row>
    <row r="7" spans="1:18" ht="39" x14ac:dyDescent="0.25">
      <c r="A7" s="21"/>
      <c r="B7" s="23" t="s">
        <v>25</v>
      </c>
      <c r="C7" s="22" t="s">
        <v>44</v>
      </c>
      <c r="D7" s="23">
        <v>200</v>
      </c>
      <c r="E7" s="24">
        <v>40</v>
      </c>
      <c r="F7" s="21">
        <v>0.86</v>
      </c>
      <c r="G7" s="21">
        <v>0.88</v>
      </c>
      <c r="H7" s="27">
        <v>21.6</v>
      </c>
      <c r="I7" s="24">
        <v>103.4</v>
      </c>
      <c r="J7" s="25"/>
      <c r="K7" s="13">
        <v>35.200000000000003</v>
      </c>
      <c r="L7" s="13">
        <v>19.8</v>
      </c>
      <c r="M7" s="13">
        <v>24.2</v>
      </c>
      <c r="N7" s="13">
        <v>4.8</v>
      </c>
      <c r="O7" s="13">
        <v>0</v>
      </c>
      <c r="P7" s="13">
        <v>0.03</v>
      </c>
      <c r="Q7" s="13">
        <v>0.67</v>
      </c>
      <c r="R7" s="13">
        <v>22</v>
      </c>
    </row>
    <row r="8" spans="1:18" x14ac:dyDescent="0.25">
      <c r="A8" s="62" t="s">
        <v>27</v>
      </c>
      <c r="B8" s="62"/>
      <c r="C8" s="62"/>
      <c r="D8" s="33">
        <v>620</v>
      </c>
      <c r="E8" s="6">
        <f t="shared" ref="E8:R8" si="0">SUM(E5:E7)</f>
        <v>138.94</v>
      </c>
      <c r="F8" s="6">
        <f t="shared" si="0"/>
        <v>34.9</v>
      </c>
      <c r="G8" s="6">
        <f t="shared" si="0"/>
        <v>29.07</v>
      </c>
      <c r="H8" s="6">
        <f t="shared" si="0"/>
        <v>90.47999999999999</v>
      </c>
      <c r="I8" s="6">
        <f t="shared" si="0"/>
        <v>769.97</v>
      </c>
      <c r="J8" s="6">
        <f t="shared" si="0"/>
        <v>0</v>
      </c>
      <c r="K8" s="6">
        <f t="shared" si="0"/>
        <v>482.4</v>
      </c>
      <c r="L8" s="6">
        <f t="shared" si="0"/>
        <v>77.44</v>
      </c>
      <c r="M8" s="6">
        <f t="shared" si="0"/>
        <v>517.25</v>
      </c>
      <c r="N8" s="6">
        <f t="shared" si="0"/>
        <v>7.99</v>
      </c>
      <c r="O8" s="6">
        <f t="shared" si="0"/>
        <v>115.97</v>
      </c>
      <c r="P8" s="6">
        <f t="shared" si="0"/>
        <v>0.09</v>
      </c>
      <c r="Q8" s="6">
        <f t="shared" si="0"/>
        <v>1.1200000000000001</v>
      </c>
      <c r="R8" s="6">
        <f t="shared" si="0"/>
        <v>23.04</v>
      </c>
    </row>
    <row r="9" spans="1:18" ht="15.75" x14ac:dyDescent="0.25">
      <c r="A9" s="60" t="s">
        <v>28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spans="1:18" ht="15" customHeight="1" x14ac:dyDescent="0.25">
      <c r="A10" s="61" t="s">
        <v>1</v>
      </c>
      <c r="B10" s="59" t="s">
        <v>2</v>
      </c>
      <c r="C10" s="61" t="s">
        <v>3</v>
      </c>
      <c r="D10" s="59" t="s">
        <v>4</v>
      </c>
      <c r="E10" s="59" t="s">
        <v>5</v>
      </c>
      <c r="F10" s="57" t="s">
        <v>6</v>
      </c>
      <c r="G10" s="57" t="s">
        <v>7</v>
      </c>
      <c r="H10" s="57" t="s">
        <v>8</v>
      </c>
      <c r="I10" s="59" t="s">
        <v>9</v>
      </c>
      <c r="J10" s="7"/>
      <c r="K10" s="5" t="s">
        <v>10</v>
      </c>
      <c r="L10" s="5"/>
      <c r="M10" s="5"/>
      <c r="N10" s="5"/>
      <c r="O10" s="59" t="s">
        <v>11</v>
      </c>
      <c r="P10" s="59"/>
      <c r="Q10" s="59"/>
      <c r="R10" s="59"/>
    </row>
    <row r="11" spans="1:18" x14ac:dyDescent="0.25">
      <c r="A11" s="61"/>
      <c r="B11" s="59"/>
      <c r="C11" s="61"/>
      <c r="D11" s="59"/>
      <c r="E11" s="59"/>
      <c r="F11" s="58"/>
      <c r="G11" s="58"/>
      <c r="H11" s="58"/>
      <c r="I11" s="59"/>
      <c r="J11" s="7"/>
      <c r="K11" s="32" t="s">
        <v>12</v>
      </c>
      <c r="L11" s="33" t="s">
        <v>13</v>
      </c>
      <c r="M11" s="33" t="s">
        <v>14</v>
      </c>
      <c r="N11" s="33" t="s">
        <v>15</v>
      </c>
      <c r="O11" s="33" t="s">
        <v>16</v>
      </c>
      <c r="P11" s="33" t="s">
        <v>17</v>
      </c>
      <c r="Q11" s="33" t="s">
        <v>18</v>
      </c>
      <c r="R11" s="33" t="s">
        <v>19</v>
      </c>
    </row>
    <row r="12" spans="1:18" ht="51.75" x14ac:dyDescent="0.25">
      <c r="A12" s="9">
        <v>45</v>
      </c>
      <c r="B12" s="1" t="s">
        <v>20</v>
      </c>
      <c r="C12" s="4" t="s">
        <v>45</v>
      </c>
      <c r="D12" s="1">
        <v>100</v>
      </c>
      <c r="E12" s="1">
        <v>8.2200000000000006</v>
      </c>
      <c r="F12" s="19">
        <v>1.3</v>
      </c>
      <c r="G12" s="19">
        <v>4.7</v>
      </c>
      <c r="H12" s="19">
        <v>10.3</v>
      </c>
      <c r="I12" s="1">
        <v>88</v>
      </c>
      <c r="J12" s="1"/>
      <c r="K12" s="1">
        <v>37.299999999999997</v>
      </c>
      <c r="L12" s="1">
        <v>15.2</v>
      </c>
      <c r="M12" s="1">
        <v>27.7</v>
      </c>
      <c r="N12" s="1">
        <v>0.5</v>
      </c>
      <c r="O12" s="1">
        <v>0</v>
      </c>
      <c r="P12" s="1">
        <v>0</v>
      </c>
      <c r="Q12" s="1">
        <v>0</v>
      </c>
      <c r="R12" s="1">
        <v>32.5</v>
      </c>
    </row>
    <row r="13" spans="1:18" ht="115.5" x14ac:dyDescent="0.25">
      <c r="A13" s="29">
        <v>103</v>
      </c>
      <c r="B13" s="29" t="s">
        <v>23</v>
      </c>
      <c r="C13" s="30" t="s">
        <v>29</v>
      </c>
      <c r="D13" s="17">
        <v>250</v>
      </c>
      <c r="E13" s="20">
        <v>8.08</v>
      </c>
      <c r="F13" s="20">
        <f>2.15*250/200</f>
        <v>2.6875</v>
      </c>
      <c r="G13" s="20">
        <f>2.27*250/200</f>
        <v>2.8374999999999999</v>
      </c>
      <c r="H13" s="20">
        <f>13.96*250/200</f>
        <v>17.45</v>
      </c>
      <c r="I13" s="20">
        <f>94.6*250/200</f>
        <v>118.25</v>
      </c>
      <c r="J13" s="31"/>
      <c r="K13" s="20">
        <f>23.36*250/200</f>
        <v>29.2</v>
      </c>
      <c r="L13" s="20">
        <v>21.82</v>
      </c>
      <c r="M13" s="20">
        <f>54.06*250/200</f>
        <v>67.575000000000003</v>
      </c>
      <c r="N13" s="20">
        <f>0.9*250/200</f>
        <v>1.125</v>
      </c>
      <c r="O13" s="20">
        <v>0</v>
      </c>
      <c r="P13" s="20">
        <f>0.09*250/200</f>
        <v>0.1125</v>
      </c>
      <c r="Q13" s="20">
        <f>0.946*250/200</f>
        <v>1.1825000000000001</v>
      </c>
      <c r="R13" s="20">
        <f>6.6*250/200</f>
        <v>8.25</v>
      </c>
    </row>
    <row r="14" spans="1:18" ht="51.75" x14ac:dyDescent="0.25">
      <c r="A14" s="11">
        <v>282</v>
      </c>
      <c r="B14" s="14" t="s">
        <v>25</v>
      </c>
      <c r="C14" s="15" t="s">
        <v>30</v>
      </c>
      <c r="D14" s="1" t="s">
        <v>31</v>
      </c>
      <c r="E14" s="2">
        <v>67.25</v>
      </c>
      <c r="F14" s="2">
        <v>16.8</v>
      </c>
      <c r="G14" s="2">
        <v>23.1</v>
      </c>
      <c r="H14" s="2">
        <v>6.1</v>
      </c>
      <c r="I14" s="2">
        <v>299.7</v>
      </c>
      <c r="J14" s="26"/>
      <c r="K14" s="2">
        <v>19.5</v>
      </c>
      <c r="L14" s="2">
        <v>22</v>
      </c>
      <c r="M14" s="2">
        <v>346.9</v>
      </c>
      <c r="N14" s="2">
        <v>7.4</v>
      </c>
      <c r="O14" s="2">
        <v>9.6999999999999993</v>
      </c>
      <c r="P14" s="2">
        <v>2.7</v>
      </c>
      <c r="Q14" s="2">
        <v>9.5</v>
      </c>
      <c r="R14" s="2">
        <v>34.6</v>
      </c>
    </row>
    <row r="15" spans="1:18" ht="51.75" x14ac:dyDescent="0.25">
      <c r="A15" s="11">
        <v>171</v>
      </c>
      <c r="B15" s="14" t="s">
        <v>32</v>
      </c>
      <c r="C15" s="15" t="s">
        <v>33</v>
      </c>
      <c r="D15" s="1">
        <v>180</v>
      </c>
      <c r="E15" s="2">
        <v>19.82</v>
      </c>
      <c r="F15" s="2">
        <f>6.3*180/150</f>
        <v>7.56</v>
      </c>
      <c r="G15" s="2">
        <f>9.9*180/150</f>
        <v>11.88</v>
      </c>
      <c r="H15" s="2">
        <f>46.7*180/150</f>
        <v>56.04</v>
      </c>
      <c r="I15" s="2">
        <v>300.89999999999998</v>
      </c>
      <c r="J15" s="18"/>
      <c r="K15" s="2">
        <v>136.69999999999999</v>
      </c>
      <c r="L15" s="2">
        <v>1.4</v>
      </c>
      <c r="M15" s="2">
        <v>22.2</v>
      </c>
      <c r="N15" s="2">
        <v>1.2</v>
      </c>
      <c r="O15" s="2">
        <v>1.2</v>
      </c>
      <c r="P15" s="2">
        <v>0.1</v>
      </c>
      <c r="Q15" s="2">
        <v>0</v>
      </c>
      <c r="R15" s="2">
        <v>0</v>
      </c>
    </row>
    <row r="16" spans="1:18" ht="39" x14ac:dyDescent="0.25">
      <c r="A16" s="12"/>
      <c r="B16" s="12" t="s">
        <v>34</v>
      </c>
      <c r="C16" s="3" t="s">
        <v>35</v>
      </c>
      <c r="D16" s="1">
        <v>200</v>
      </c>
      <c r="E16" s="2">
        <v>12</v>
      </c>
      <c r="F16" s="2">
        <v>0.2</v>
      </c>
      <c r="G16" s="2">
        <v>0</v>
      </c>
      <c r="H16" s="2">
        <v>3.9</v>
      </c>
      <c r="I16" s="2">
        <f>16*180/150</f>
        <v>19.2</v>
      </c>
      <c r="J16" s="26"/>
      <c r="K16" s="2">
        <f>0.24*180/150</f>
        <v>0.28799999999999998</v>
      </c>
      <c r="L16" s="2">
        <f>0.2*180/150</f>
        <v>0.24</v>
      </c>
      <c r="M16" s="2">
        <f>0.5*180/150</f>
        <v>0.6</v>
      </c>
      <c r="N16" s="2">
        <f>7*180/150</f>
        <v>8.4</v>
      </c>
      <c r="O16" s="2">
        <v>0</v>
      </c>
      <c r="P16" s="2">
        <f>0.1*180/150</f>
        <v>0.12</v>
      </c>
      <c r="Q16" s="2">
        <v>0</v>
      </c>
      <c r="R16" s="2">
        <v>6</v>
      </c>
    </row>
    <row r="17" spans="1:18" ht="26.25" x14ac:dyDescent="0.25">
      <c r="A17" s="1"/>
      <c r="B17" s="12" t="s">
        <v>36</v>
      </c>
      <c r="C17" s="3" t="s">
        <v>37</v>
      </c>
      <c r="D17" s="11">
        <v>40</v>
      </c>
      <c r="E17" s="2">
        <v>2.93</v>
      </c>
      <c r="F17" s="2">
        <v>2.2400000000000002</v>
      </c>
      <c r="G17" s="2">
        <v>0.44000000000000006</v>
      </c>
      <c r="H17" s="2">
        <v>19.759999999999998</v>
      </c>
      <c r="I17" s="2">
        <v>91.960000000000008</v>
      </c>
      <c r="J17" s="26"/>
      <c r="K17" s="2">
        <v>9.1999999999999993</v>
      </c>
      <c r="L17" s="2">
        <v>10</v>
      </c>
      <c r="M17" s="2">
        <v>42.4</v>
      </c>
      <c r="N17" s="2">
        <v>1.24</v>
      </c>
      <c r="O17" s="2">
        <v>0</v>
      </c>
      <c r="P17" s="2">
        <v>0.04</v>
      </c>
      <c r="Q17" s="2">
        <v>0</v>
      </c>
      <c r="R17" s="2">
        <v>0</v>
      </c>
    </row>
    <row r="18" spans="1:18" x14ac:dyDescent="0.25">
      <c r="A18" s="1"/>
      <c r="B18" s="12" t="s">
        <v>38</v>
      </c>
      <c r="C18" s="8" t="s">
        <v>39</v>
      </c>
      <c r="D18" s="11">
        <v>70</v>
      </c>
      <c r="E18" s="13">
        <v>5.13</v>
      </c>
      <c r="F18" s="2">
        <v>5.53</v>
      </c>
      <c r="G18" s="2">
        <v>0.7</v>
      </c>
      <c r="H18" s="2">
        <v>33.81</v>
      </c>
      <c r="I18" s="2">
        <v>163.66</v>
      </c>
      <c r="J18" s="18"/>
      <c r="K18" s="2">
        <v>16.100000000000001</v>
      </c>
      <c r="L18" s="2">
        <v>23.1</v>
      </c>
      <c r="M18" s="2">
        <v>60.9</v>
      </c>
      <c r="N18" s="2">
        <v>0.77</v>
      </c>
      <c r="O18" s="2">
        <v>0</v>
      </c>
      <c r="P18" s="2">
        <v>7.0000000000000007E-2</v>
      </c>
      <c r="Q18" s="2">
        <v>0</v>
      </c>
      <c r="R18" s="2">
        <v>0</v>
      </c>
    </row>
    <row r="19" spans="1:18" x14ac:dyDescent="0.25">
      <c r="A19" s="62" t="s">
        <v>27</v>
      </c>
      <c r="B19" s="62"/>
      <c r="C19" s="62"/>
      <c r="D19" s="33">
        <v>945</v>
      </c>
      <c r="E19" s="33">
        <f t="shared" ref="E19:R19" si="1">SUM(E12:E18)</f>
        <v>123.43</v>
      </c>
      <c r="F19" s="6">
        <f t="shared" si="1"/>
        <v>36.317500000000003</v>
      </c>
      <c r="G19" s="6">
        <f t="shared" si="1"/>
        <v>43.657500000000006</v>
      </c>
      <c r="H19" s="6">
        <f t="shared" si="1"/>
        <v>147.36000000000001</v>
      </c>
      <c r="I19" s="6">
        <f t="shared" si="1"/>
        <v>1081.67</v>
      </c>
      <c r="J19" s="6">
        <f t="shared" si="1"/>
        <v>0</v>
      </c>
      <c r="K19" s="6">
        <f t="shared" si="1"/>
        <v>248.28799999999998</v>
      </c>
      <c r="L19" s="6">
        <f t="shared" si="1"/>
        <v>93.759999999999991</v>
      </c>
      <c r="M19" s="6">
        <f t="shared" si="1"/>
        <v>568.27499999999998</v>
      </c>
      <c r="N19" s="6">
        <f t="shared" si="1"/>
        <v>20.634999999999998</v>
      </c>
      <c r="O19" s="6">
        <f t="shared" si="1"/>
        <v>10.899999999999999</v>
      </c>
      <c r="P19" s="6">
        <f t="shared" si="1"/>
        <v>3.1425000000000001</v>
      </c>
      <c r="Q19" s="6">
        <f t="shared" si="1"/>
        <v>10.682500000000001</v>
      </c>
      <c r="R19" s="6">
        <f t="shared" si="1"/>
        <v>81.349999999999994</v>
      </c>
    </row>
    <row r="20" spans="1:18" x14ac:dyDescent="0.25">
      <c r="A20" s="63" t="s">
        <v>40</v>
      </c>
      <c r="B20" s="63"/>
      <c r="C20" s="63"/>
      <c r="D20" s="63"/>
      <c r="E20" s="6">
        <f>E8+E19</f>
        <v>262.37</v>
      </c>
      <c r="F20" s="6">
        <f>F8+F19</f>
        <v>71.217500000000001</v>
      </c>
      <c r="G20" s="6">
        <f>G8+G19</f>
        <v>72.727500000000006</v>
      </c>
      <c r="H20" s="6">
        <f>H8+H19</f>
        <v>237.84</v>
      </c>
      <c r="I20" s="6">
        <f>I8+I19</f>
        <v>1851.64</v>
      </c>
      <c r="J20" s="18"/>
      <c r="K20" s="6">
        <f t="shared" ref="K20:R20" si="2">K8+K19</f>
        <v>730.68799999999999</v>
      </c>
      <c r="L20" s="6">
        <f t="shared" si="2"/>
        <v>171.2</v>
      </c>
      <c r="M20" s="6">
        <f t="shared" si="2"/>
        <v>1085.5250000000001</v>
      </c>
      <c r="N20" s="6">
        <f t="shared" si="2"/>
        <v>28.625</v>
      </c>
      <c r="O20" s="6">
        <f t="shared" si="2"/>
        <v>126.87</v>
      </c>
      <c r="P20" s="6">
        <f t="shared" si="2"/>
        <v>3.2324999999999999</v>
      </c>
      <c r="Q20" s="6">
        <f t="shared" si="2"/>
        <v>11.802500000000002</v>
      </c>
      <c r="R20" s="6">
        <f t="shared" si="2"/>
        <v>104.38999999999999</v>
      </c>
    </row>
    <row r="23" spans="1:18" ht="15.75" x14ac:dyDescent="0.25">
      <c r="A23" s="64" t="s">
        <v>43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</row>
    <row r="24" spans="1:18" ht="15.75" x14ac:dyDescent="0.25">
      <c r="A24" s="60" t="s">
        <v>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</row>
    <row r="25" spans="1:18" ht="15" customHeight="1" x14ac:dyDescent="0.25">
      <c r="A25" s="61" t="s">
        <v>1</v>
      </c>
      <c r="B25" s="59" t="s">
        <v>2</v>
      </c>
      <c r="C25" s="61" t="s">
        <v>3</v>
      </c>
      <c r="D25" s="59" t="s">
        <v>4</v>
      </c>
      <c r="E25" s="59" t="s">
        <v>5</v>
      </c>
      <c r="F25" s="57" t="s">
        <v>6</v>
      </c>
      <c r="G25" s="57" t="s">
        <v>7</v>
      </c>
      <c r="H25" s="57" t="s">
        <v>8</v>
      </c>
      <c r="I25" s="59" t="s">
        <v>9</v>
      </c>
      <c r="J25" s="39"/>
      <c r="K25" s="37" t="s">
        <v>10</v>
      </c>
      <c r="L25" s="37"/>
      <c r="M25" s="37"/>
      <c r="N25" s="37"/>
      <c r="O25" s="59" t="s">
        <v>11</v>
      </c>
      <c r="P25" s="59"/>
      <c r="Q25" s="59"/>
      <c r="R25" s="59"/>
    </row>
    <row r="26" spans="1:18" x14ac:dyDescent="0.25">
      <c r="A26" s="61"/>
      <c r="B26" s="59"/>
      <c r="C26" s="61"/>
      <c r="D26" s="59"/>
      <c r="E26" s="59"/>
      <c r="F26" s="58"/>
      <c r="G26" s="58"/>
      <c r="H26" s="58"/>
      <c r="I26" s="59"/>
      <c r="J26" s="39"/>
      <c r="K26" s="43" t="s">
        <v>12</v>
      </c>
      <c r="L26" s="41" t="s">
        <v>13</v>
      </c>
      <c r="M26" s="41" t="s">
        <v>14</v>
      </c>
      <c r="N26" s="41" t="s">
        <v>15</v>
      </c>
      <c r="O26" s="41" t="s">
        <v>16</v>
      </c>
      <c r="P26" s="41" t="s">
        <v>17</v>
      </c>
      <c r="Q26" s="41" t="s">
        <v>18</v>
      </c>
      <c r="R26" s="41" t="s">
        <v>19</v>
      </c>
    </row>
    <row r="27" spans="1:18" ht="77.25" x14ac:dyDescent="0.25">
      <c r="A27" s="34">
        <v>219</v>
      </c>
      <c r="B27" s="34" t="s">
        <v>20</v>
      </c>
      <c r="C27" s="48" t="s">
        <v>21</v>
      </c>
      <c r="D27" s="45" t="s">
        <v>41</v>
      </c>
      <c r="E27" s="35">
        <v>65.89</v>
      </c>
      <c r="F27" s="35">
        <v>23.142857142857142</v>
      </c>
      <c r="G27" s="35">
        <v>19.221428571428572</v>
      </c>
      <c r="H27" s="35">
        <v>36.728571428571428</v>
      </c>
      <c r="I27" s="35">
        <v>413.57142857142856</v>
      </c>
      <c r="J27" s="50"/>
      <c r="K27" s="35">
        <v>301.5</v>
      </c>
      <c r="L27" s="35">
        <v>39.299999999999997</v>
      </c>
      <c r="M27" s="35">
        <v>336.17142857142858</v>
      </c>
      <c r="N27" s="35">
        <v>0.81428571428571428</v>
      </c>
      <c r="O27" s="35">
        <v>79.071428571428569</v>
      </c>
      <c r="P27" s="35">
        <v>4.2000000000000003E-2</v>
      </c>
      <c r="Q27" s="35">
        <v>0.31</v>
      </c>
      <c r="R27" s="35">
        <v>0.70714285714285718</v>
      </c>
    </row>
    <row r="28" spans="1:18" x14ac:dyDescent="0.25">
      <c r="A28" s="34">
        <v>376</v>
      </c>
      <c r="B28" s="34" t="s">
        <v>23</v>
      </c>
      <c r="C28" s="44" t="s">
        <v>24</v>
      </c>
      <c r="D28" s="34">
        <v>200</v>
      </c>
      <c r="E28" s="35">
        <v>1.88</v>
      </c>
      <c r="F28" s="35">
        <v>0.1</v>
      </c>
      <c r="G28" s="40">
        <v>0</v>
      </c>
      <c r="H28" s="35">
        <v>15</v>
      </c>
      <c r="I28" s="35">
        <v>60</v>
      </c>
      <c r="J28" s="50"/>
      <c r="K28" s="35">
        <v>5</v>
      </c>
      <c r="L28" s="40">
        <v>0</v>
      </c>
      <c r="M28" s="40">
        <v>0</v>
      </c>
      <c r="N28" s="35">
        <v>2</v>
      </c>
      <c r="O28" s="40">
        <v>0</v>
      </c>
      <c r="P28" s="40">
        <v>0</v>
      </c>
      <c r="Q28" s="40">
        <v>0</v>
      </c>
      <c r="R28" s="40">
        <v>0</v>
      </c>
    </row>
    <row r="29" spans="1:18" ht="39" x14ac:dyDescent="0.25">
      <c r="A29" s="53"/>
      <c r="B29" s="51" t="s">
        <v>25</v>
      </c>
      <c r="C29" s="54" t="s">
        <v>26</v>
      </c>
      <c r="D29" s="51">
        <v>200</v>
      </c>
      <c r="E29" s="52">
        <v>40</v>
      </c>
      <c r="F29" s="56">
        <v>0.86</v>
      </c>
      <c r="G29" s="56">
        <v>0.88</v>
      </c>
      <c r="H29" s="56">
        <v>21.6</v>
      </c>
      <c r="I29" s="52">
        <v>103.4</v>
      </c>
      <c r="J29" s="55"/>
      <c r="K29" s="47">
        <v>35.200000000000003</v>
      </c>
      <c r="L29" s="47">
        <v>19.8</v>
      </c>
      <c r="M29" s="47">
        <v>24.2</v>
      </c>
      <c r="N29" s="47">
        <v>4.8</v>
      </c>
      <c r="O29" s="46">
        <v>0</v>
      </c>
      <c r="P29" s="47">
        <v>0.03</v>
      </c>
      <c r="Q29" s="47">
        <v>0.67</v>
      </c>
      <c r="R29" s="47">
        <v>22</v>
      </c>
    </row>
    <row r="30" spans="1:18" x14ac:dyDescent="0.25">
      <c r="A30" s="62" t="s">
        <v>27</v>
      </c>
      <c r="B30" s="62"/>
      <c r="C30" s="62"/>
      <c r="D30" s="41">
        <v>550</v>
      </c>
      <c r="E30" s="38">
        <f t="shared" ref="E30:R30" si="3">SUM(E27:E29)</f>
        <v>107.77</v>
      </c>
      <c r="F30" s="38">
        <f t="shared" si="3"/>
        <v>24.102857142857143</v>
      </c>
      <c r="G30" s="38">
        <f t="shared" si="3"/>
        <v>20.101428571428571</v>
      </c>
      <c r="H30" s="38">
        <f t="shared" si="3"/>
        <v>73.328571428571422</v>
      </c>
      <c r="I30" s="38">
        <f t="shared" si="3"/>
        <v>576.97142857142853</v>
      </c>
      <c r="J30" s="38">
        <f t="shared" si="3"/>
        <v>0</v>
      </c>
      <c r="K30" s="38">
        <f t="shared" si="3"/>
        <v>341.7</v>
      </c>
      <c r="L30" s="38">
        <f t="shared" si="3"/>
        <v>59.099999999999994</v>
      </c>
      <c r="M30" s="38">
        <f t="shared" si="3"/>
        <v>360.37142857142857</v>
      </c>
      <c r="N30" s="38">
        <f t="shared" si="3"/>
        <v>7.6142857142857139</v>
      </c>
      <c r="O30" s="38">
        <f t="shared" si="3"/>
        <v>79.071428571428569</v>
      </c>
      <c r="P30" s="38">
        <f t="shared" si="3"/>
        <v>7.2000000000000008E-2</v>
      </c>
      <c r="Q30" s="38">
        <f t="shared" si="3"/>
        <v>0.98</v>
      </c>
      <c r="R30" s="38">
        <f t="shared" si="3"/>
        <v>22.707142857142856</v>
      </c>
    </row>
    <row r="31" spans="1:18" ht="15.75" x14ac:dyDescent="0.25">
      <c r="A31" s="60" t="s">
        <v>28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ht="15" customHeight="1" x14ac:dyDescent="0.25">
      <c r="A32" s="61" t="s">
        <v>1</v>
      </c>
      <c r="B32" s="59" t="s">
        <v>2</v>
      </c>
      <c r="C32" s="61" t="s">
        <v>3</v>
      </c>
      <c r="D32" s="59" t="s">
        <v>4</v>
      </c>
      <c r="E32" s="59" t="s">
        <v>5</v>
      </c>
      <c r="F32" s="57" t="s">
        <v>6</v>
      </c>
      <c r="G32" s="57" t="s">
        <v>7</v>
      </c>
      <c r="H32" s="57" t="s">
        <v>8</v>
      </c>
      <c r="I32" s="59" t="s">
        <v>9</v>
      </c>
      <c r="J32" s="39"/>
      <c r="K32" s="37" t="s">
        <v>10</v>
      </c>
      <c r="L32" s="37"/>
      <c r="M32" s="37"/>
      <c r="N32" s="37"/>
      <c r="O32" s="59" t="s">
        <v>11</v>
      </c>
      <c r="P32" s="59"/>
      <c r="Q32" s="59"/>
      <c r="R32" s="59"/>
    </row>
    <row r="33" spans="1:18" x14ac:dyDescent="0.25">
      <c r="A33" s="61"/>
      <c r="B33" s="59"/>
      <c r="C33" s="61"/>
      <c r="D33" s="59"/>
      <c r="E33" s="59"/>
      <c r="F33" s="58"/>
      <c r="G33" s="58"/>
      <c r="H33" s="58"/>
      <c r="I33" s="59"/>
      <c r="J33" s="39"/>
      <c r="K33" s="43" t="s">
        <v>12</v>
      </c>
      <c r="L33" s="41" t="s">
        <v>13</v>
      </c>
      <c r="M33" s="41" t="s">
        <v>14</v>
      </c>
      <c r="N33" s="41" t="s">
        <v>15</v>
      </c>
      <c r="O33" s="41" t="s">
        <v>16</v>
      </c>
      <c r="P33" s="41" t="s">
        <v>17</v>
      </c>
      <c r="Q33" s="41" t="s">
        <v>18</v>
      </c>
      <c r="R33" s="41" t="s">
        <v>19</v>
      </c>
    </row>
    <row r="34" spans="1:18" ht="115.5" x14ac:dyDescent="0.25">
      <c r="A34" s="34">
        <v>103</v>
      </c>
      <c r="B34" s="34" t="s">
        <v>20</v>
      </c>
      <c r="C34" s="36" t="s">
        <v>29</v>
      </c>
      <c r="D34" s="45">
        <v>200</v>
      </c>
      <c r="E34" s="49">
        <v>6.46</v>
      </c>
      <c r="F34" s="35">
        <v>2.15</v>
      </c>
      <c r="G34" s="35">
        <v>2.27</v>
      </c>
      <c r="H34" s="34">
        <v>13.96</v>
      </c>
      <c r="I34" s="49">
        <v>94.6</v>
      </c>
      <c r="J34" s="42"/>
      <c r="K34" s="35">
        <v>23.36</v>
      </c>
      <c r="L34" s="35">
        <v>21.82</v>
      </c>
      <c r="M34" s="35">
        <v>54.06</v>
      </c>
      <c r="N34" s="35">
        <v>0.9</v>
      </c>
      <c r="O34" s="40">
        <v>0</v>
      </c>
      <c r="P34" s="34">
        <v>0.09</v>
      </c>
      <c r="Q34" s="35">
        <v>0.94599999999999995</v>
      </c>
      <c r="R34" s="35">
        <v>6.6</v>
      </c>
    </row>
    <row r="35" spans="1:18" ht="51.75" x14ac:dyDescent="0.25">
      <c r="A35" s="34">
        <v>282</v>
      </c>
      <c r="B35" s="34" t="s">
        <v>23</v>
      </c>
      <c r="C35" s="4" t="s">
        <v>30</v>
      </c>
      <c r="D35" s="45" t="s">
        <v>46</v>
      </c>
      <c r="E35" s="35">
        <v>36.380000000000003</v>
      </c>
      <c r="F35" s="35">
        <v>8.85</v>
      </c>
      <c r="G35" s="35">
        <v>10.69</v>
      </c>
      <c r="H35" s="34">
        <v>3.62</v>
      </c>
      <c r="I35" s="35">
        <v>155.37</v>
      </c>
      <c r="J35" s="42"/>
      <c r="K35" s="35">
        <v>11.35</v>
      </c>
      <c r="L35" s="35">
        <v>8.74</v>
      </c>
      <c r="M35" s="35">
        <v>129.32</v>
      </c>
      <c r="N35" s="35">
        <v>6.64</v>
      </c>
      <c r="O35" s="34">
        <v>3.75</v>
      </c>
      <c r="P35" s="35">
        <v>0.12</v>
      </c>
      <c r="Q35" s="35">
        <v>3.94</v>
      </c>
      <c r="R35" s="35">
        <v>45.12</v>
      </c>
    </row>
    <row r="36" spans="1:18" ht="51.75" x14ac:dyDescent="0.25">
      <c r="A36" s="34">
        <v>171</v>
      </c>
      <c r="B36" s="34" t="s">
        <v>25</v>
      </c>
      <c r="C36" s="36" t="s">
        <v>33</v>
      </c>
      <c r="D36" s="34">
        <v>150</v>
      </c>
      <c r="E36" s="35">
        <v>16.52</v>
      </c>
      <c r="F36" s="35">
        <v>6.3</v>
      </c>
      <c r="G36" s="35">
        <v>9.9</v>
      </c>
      <c r="H36" s="35">
        <v>46.7</v>
      </c>
      <c r="I36" s="35">
        <v>300.89999999999998</v>
      </c>
      <c r="J36" s="50"/>
      <c r="K36" s="35">
        <v>136.69999999999999</v>
      </c>
      <c r="L36" s="35">
        <v>1.4</v>
      </c>
      <c r="M36" s="35">
        <v>22.2</v>
      </c>
      <c r="N36" s="35">
        <v>1.2</v>
      </c>
      <c r="O36" s="35">
        <v>1.2</v>
      </c>
      <c r="P36" s="35">
        <v>0.1</v>
      </c>
      <c r="Q36" s="40">
        <v>0</v>
      </c>
      <c r="R36" s="40">
        <v>0</v>
      </c>
    </row>
    <row r="37" spans="1:18" x14ac:dyDescent="0.25">
      <c r="A37" s="34">
        <v>376</v>
      </c>
      <c r="B37" s="34" t="s">
        <v>32</v>
      </c>
      <c r="C37" s="44" t="s">
        <v>24</v>
      </c>
      <c r="D37" s="34">
        <v>200</v>
      </c>
      <c r="E37" s="35">
        <v>1.88</v>
      </c>
      <c r="F37" s="35">
        <v>0.1</v>
      </c>
      <c r="G37" s="40">
        <v>0</v>
      </c>
      <c r="H37" s="35">
        <v>15</v>
      </c>
      <c r="I37" s="35">
        <v>60</v>
      </c>
      <c r="J37" s="50"/>
      <c r="K37" s="35">
        <v>5</v>
      </c>
      <c r="L37" s="40">
        <v>0</v>
      </c>
      <c r="M37" s="40">
        <v>0</v>
      </c>
      <c r="N37" s="35">
        <v>2</v>
      </c>
      <c r="O37" s="40">
        <v>0</v>
      </c>
      <c r="P37" s="40">
        <v>0</v>
      </c>
      <c r="Q37" s="40">
        <v>0</v>
      </c>
      <c r="R37" s="40">
        <v>0</v>
      </c>
    </row>
    <row r="38" spans="1:18" x14ac:dyDescent="0.25">
      <c r="A38" s="34"/>
      <c r="B38" s="34" t="s">
        <v>34</v>
      </c>
      <c r="C38" s="44" t="s">
        <v>47</v>
      </c>
      <c r="D38" s="45">
        <v>40</v>
      </c>
      <c r="E38" s="47">
        <v>2.93</v>
      </c>
      <c r="F38" s="47">
        <v>3.16</v>
      </c>
      <c r="G38" s="47">
        <v>0.4</v>
      </c>
      <c r="H38" s="47">
        <v>19.32</v>
      </c>
      <c r="I38" s="47">
        <v>93.52</v>
      </c>
      <c r="J38" s="55"/>
      <c r="K38" s="47">
        <v>9.1999999999999993</v>
      </c>
      <c r="L38" s="47">
        <v>13.2</v>
      </c>
      <c r="M38" s="47">
        <v>34.799999999999997</v>
      </c>
      <c r="N38" s="47">
        <v>0.44</v>
      </c>
      <c r="O38" s="46">
        <v>0</v>
      </c>
      <c r="P38" s="47">
        <v>0.04</v>
      </c>
      <c r="Q38" s="47">
        <v>0.09</v>
      </c>
      <c r="R38" s="47">
        <v>0.1</v>
      </c>
    </row>
    <row r="39" spans="1:18" x14ac:dyDescent="0.25">
      <c r="A39" s="62" t="s">
        <v>27</v>
      </c>
      <c r="B39" s="62"/>
      <c r="C39" s="62"/>
      <c r="D39" s="41">
        <v>645</v>
      </c>
      <c r="E39" s="38">
        <f t="shared" ref="E39:R39" si="4">SUM(E34:E38)</f>
        <v>64.17</v>
      </c>
      <c r="F39" s="38">
        <f t="shared" si="4"/>
        <v>20.560000000000002</v>
      </c>
      <c r="G39" s="38">
        <f t="shared" si="4"/>
        <v>23.259999999999998</v>
      </c>
      <c r="H39" s="38">
        <f t="shared" si="4"/>
        <v>98.6</v>
      </c>
      <c r="I39" s="38">
        <f t="shared" si="4"/>
        <v>704.39</v>
      </c>
      <c r="J39" s="38">
        <f t="shared" si="4"/>
        <v>0</v>
      </c>
      <c r="K39" s="38">
        <f t="shared" si="4"/>
        <v>185.60999999999999</v>
      </c>
      <c r="L39" s="38">
        <f t="shared" si="4"/>
        <v>45.16</v>
      </c>
      <c r="M39" s="38">
        <f t="shared" si="4"/>
        <v>240.38</v>
      </c>
      <c r="N39" s="38">
        <f t="shared" si="4"/>
        <v>11.18</v>
      </c>
      <c r="O39" s="38">
        <f t="shared" si="4"/>
        <v>4.95</v>
      </c>
      <c r="P39" s="38">
        <f t="shared" si="4"/>
        <v>0.35</v>
      </c>
      <c r="Q39" s="38">
        <f t="shared" si="4"/>
        <v>4.976</v>
      </c>
      <c r="R39" s="38">
        <f t="shared" si="4"/>
        <v>51.82</v>
      </c>
    </row>
    <row r="40" spans="1:18" x14ac:dyDescent="0.25">
      <c r="A40" s="63" t="s">
        <v>40</v>
      </c>
      <c r="B40" s="63"/>
      <c r="C40" s="63"/>
      <c r="D40" s="63"/>
      <c r="E40" s="38">
        <f>E30+E39</f>
        <v>171.94</v>
      </c>
      <c r="F40" s="38">
        <f>F30+F39</f>
        <v>44.662857142857149</v>
      </c>
      <c r="G40" s="38">
        <f>G30+G39</f>
        <v>43.361428571428569</v>
      </c>
      <c r="H40" s="38">
        <f>H30+H39</f>
        <v>171.92857142857142</v>
      </c>
      <c r="I40" s="38">
        <f>I30+I39</f>
        <v>1281.3614285714284</v>
      </c>
      <c r="J40" s="50"/>
      <c r="K40" s="38">
        <f t="shared" ref="K40:R40" si="5">K30+K39</f>
        <v>527.30999999999995</v>
      </c>
      <c r="L40" s="38">
        <f t="shared" si="5"/>
        <v>104.25999999999999</v>
      </c>
      <c r="M40" s="38">
        <f t="shared" si="5"/>
        <v>600.75142857142851</v>
      </c>
      <c r="N40" s="38">
        <f t="shared" si="5"/>
        <v>18.794285714285714</v>
      </c>
      <c r="O40" s="38">
        <f t="shared" si="5"/>
        <v>84.021428571428572</v>
      </c>
      <c r="P40" s="38">
        <f t="shared" si="5"/>
        <v>0.42199999999999999</v>
      </c>
      <c r="Q40" s="38">
        <f t="shared" si="5"/>
        <v>5.9559999999999995</v>
      </c>
      <c r="R40" s="38">
        <f t="shared" si="5"/>
        <v>74.527142857142849</v>
      </c>
    </row>
    <row r="41" spans="1:18" x14ac:dyDescent="0.25">
      <c r="A41" s="67"/>
      <c r="B41" s="67"/>
      <c r="C41" s="67"/>
      <c r="D41" s="68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70"/>
      <c r="P41" s="70"/>
      <c r="Q41" s="70"/>
      <c r="R41" s="69"/>
    </row>
    <row r="42" spans="1:18" x14ac:dyDescent="0.25">
      <c r="A42" s="71"/>
      <c r="B42" s="71"/>
      <c r="C42" s="71"/>
      <c r="D42" s="71"/>
      <c r="E42" s="69"/>
      <c r="F42" s="69"/>
      <c r="G42" s="69"/>
      <c r="H42" s="69"/>
      <c r="I42" s="69"/>
      <c r="J42" s="72"/>
      <c r="K42" s="69"/>
      <c r="L42" s="69"/>
      <c r="M42" s="69"/>
      <c r="N42" s="69"/>
      <c r="O42" s="69"/>
      <c r="P42" s="69"/>
      <c r="Q42" s="69"/>
      <c r="R42" s="69"/>
    </row>
  </sheetData>
  <mergeCells count="54">
    <mergeCell ref="A23:R23"/>
    <mergeCell ref="H32:H33"/>
    <mergeCell ref="I32:I33"/>
    <mergeCell ref="A41:C41"/>
    <mergeCell ref="A42:D42"/>
    <mergeCell ref="A32:A33"/>
    <mergeCell ref="B32:B33"/>
    <mergeCell ref="C32:C33"/>
    <mergeCell ref="D32:D33"/>
    <mergeCell ref="E32:E33"/>
    <mergeCell ref="F32:F33"/>
    <mergeCell ref="A39:C39"/>
    <mergeCell ref="A40:D40"/>
    <mergeCell ref="A20:D20"/>
    <mergeCell ref="A19:C19"/>
    <mergeCell ref="A9:R9"/>
    <mergeCell ref="A1:R1"/>
    <mergeCell ref="O3:R3"/>
    <mergeCell ref="A2:R2"/>
    <mergeCell ref="B3:B4"/>
    <mergeCell ref="A10:A11"/>
    <mergeCell ref="B10:B11"/>
    <mergeCell ref="C10:C11"/>
    <mergeCell ref="D10:D11"/>
    <mergeCell ref="E10:E11"/>
    <mergeCell ref="F10:F11"/>
    <mergeCell ref="G10:G11"/>
    <mergeCell ref="O10:R10"/>
    <mergeCell ref="A8:C8"/>
    <mergeCell ref="C3:C4"/>
    <mergeCell ref="D3:D4"/>
    <mergeCell ref="A3:A4"/>
    <mergeCell ref="I3:I4"/>
    <mergeCell ref="H10:H11"/>
    <mergeCell ref="I10:I11"/>
    <mergeCell ref="E3:E4"/>
    <mergeCell ref="F3:F4"/>
    <mergeCell ref="G3:G4"/>
    <mergeCell ref="H3:H4"/>
    <mergeCell ref="G32:G33"/>
    <mergeCell ref="O32:R32"/>
    <mergeCell ref="I25:I26"/>
    <mergeCell ref="A24:R24"/>
    <mergeCell ref="B25:B26"/>
    <mergeCell ref="E25:E26"/>
    <mergeCell ref="F25:F26"/>
    <mergeCell ref="G25:G26"/>
    <mergeCell ref="H25:H26"/>
    <mergeCell ref="C25:C26"/>
    <mergeCell ref="D25:D26"/>
    <mergeCell ref="O25:R25"/>
    <mergeCell ref="A25:A26"/>
    <mergeCell ref="A30:C30"/>
    <mergeCell ref="A31:R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2023-11-16T07:53:55Z</dcterms:created>
  <dcterms:modified xsi:type="dcterms:W3CDTF">2023-12-11T05:07:24Z</dcterms:modified>
</cp:coreProperties>
</file>