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НА САЙТ\МЕНЮ октябрь\"/>
    </mc:Choice>
  </mc:AlternateContent>
  <xr:revisionPtr revIDLastSave="0" documentId="8_{07DAE1E6-EB2F-402B-8740-FA3D2C71F954}" xr6:coauthVersionLast="47" xr6:coauthVersionMax="47" xr10:uidLastSave="{00000000-0000-0000-0000-000000000000}"/>
  <bookViews>
    <workbookView xWindow="-108" yWindow="-108" windowWidth="23256" windowHeight="12576" xr2:uid="{8C41E83B-5BA4-4AE2-A36E-523ED2936A1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8" i="1" l="1"/>
  <c r="Q58" i="1"/>
  <c r="P58" i="1"/>
  <c r="O58" i="1"/>
  <c r="M58" i="1"/>
  <c r="J58" i="1"/>
  <c r="H58" i="1"/>
  <c r="E58" i="1"/>
  <c r="D58" i="1"/>
  <c r="R53" i="1"/>
  <c r="N53" i="1"/>
  <c r="N58" i="1" s="1"/>
  <c r="L53" i="1"/>
  <c r="L58" i="1" s="1"/>
  <c r="K53" i="1"/>
  <c r="K58" i="1" s="1"/>
  <c r="I53" i="1"/>
  <c r="I58" i="1" s="1"/>
  <c r="H53" i="1"/>
  <c r="G53" i="1"/>
  <c r="G58" i="1" s="1"/>
  <c r="F53" i="1"/>
  <c r="F58" i="1" s="1"/>
  <c r="R48" i="1"/>
  <c r="R59" i="1" s="1"/>
  <c r="Q48" i="1"/>
  <c r="Q59" i="1" s="1"/>
  <c r="O48" i="1"/>
  <c r="O59" i="1" s="1"/>
  <c r="J48" i="1"/>
  <c r="I48" i="1"/>
  <c r="G48" i="1"/>
  <c r="E48" i="1"/>
  <c r="E59" i="1" s="1"/>
  <c r="Q45" i="1"/>
  <c r="P45" i="1"/>
  <c r="P48" i="1" s="1"/>
  <c r="P59" i="1" s="1"/>
  <c r="N45" i="1"/>
  <c r="N48" i="1" s="1"/>
  <c r="N59" i="1" s="1"/>
  <c r="M45" i="1"/>
  <c r="M48" i="1" s="1"/>
  <c r="M59" i="1" s="1"/>
  <c r="L45" i="1"/>
  <c r="L48" i="1" s="1"/>
  <c r="L59" i="1" s="1"/>
  <c r="K45" i="1"/>
  <c r="K48" i="1" s="1"/>
  <c r="K59" i="1" s="1"/>
  <c r="I45" i="1"/>
  <c r="H45" i="1"/>
  <c r="H48" i="1" s="1"/>
  <c r="H59" i="1" s="1"/>
  <c r="G45" i="1"/>
  <c r="F45" i="1"/>
  <c r="F48" i="1" s="1"/>
  <c r="F59" i="1" s="1"/>
  <c r="K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R16" i="1"/>
  <c r="R27" i="1" s="1"/>
  <c r="Q16" i="1"/>
  <c r="Q27" i="1" s="1"/>
  <c r="P16" i="1"/>
  <c r="P27" i="1" s="1"/>
  <c r="O16" i="1"/>
  <c r="O27" i="1" s="1"/>
  <c r="N16" i="1"/>
  <c r="N27" i="1" s="1"/>
  <c r="M16" i="1"/>
  <c r="M27" i="1" s="1"/>
  <c r="L16" i="1"/>
  <c r="L27" i="1" s="1"/>
  <c r="K16" i="1"/>
  <c r="I16" i="1"/>
  <c r="I27" i="1" s="1"/>
  <c r="H16" i="1"/>
  <c r="H27" i="1" s="1"/>
  <c r="G16" i="1"/>
  <c r="G27" i="1" s="1"/>
  <c r="F16" i="1"/>
  <c r="F27" i="1" s="1"/>
  <c r="E16" i="1"/>
  <c r="E27" i="1" s="1"/>
  <c r="G59" i="1" l="1"/>
  <c r="I59" i="1"/>
</calcChain>
</file>

<file path=xl/sharedStrings.xml><?xml version="1.0" encoding="utf-8"?>
<sst xmlns="http://schemas.openxmlformats.org/spreadsheetml/2006/main" count="154" uniqueCount="62">
  <si>
    <t xml:space="preserve">          "Согласовано"</t>
  </si>
  <si>
    <t xml:space="preserve">        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</si>
  <si>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</si>
  <si>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</si>
  <si>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</si>
  <si>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r>
      <t xml:space="preserve">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      / Е.С. Сидельникова  </t>
    </r>
    <r>
      <rPr>
        <sz val="10"/>
        <color theme="1"/>
        <rFont val="Calibri"/>
        <family val="2"/>
        <charset val="204"/>
        <scheme val="minor"/>
      </rPr>
      <t>/</t>
    </r>
  </si>
  <si>
    <t xml:space="preserve">                      "___"____________  2024г</t>
  </si>
  <si>
    <t>"01" октября 2024г</t>
  </si>
  <si>
    <t>МЕНЮ</t>
  </si>
  <si>
    <t>для школьных столовых</t>
  </si>
  <si>
    <t>( 7-11 лет )</t>
  </si>
  <si>
    <t>День 5</t>
  </si>
  <si>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</si>
  <si>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</si>
  <si>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</si>
  <si>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</si>
  <si>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</si>
  <si>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</si>
  <si>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</si>
  <si>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</si>
  <si>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</si>
  <si>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</si>
  <si>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</si>
  <si>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</si>
  <si>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</si>
  <si>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</si>
  <si>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</si>
  <si>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</si>
  <si>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</si>
  <si>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</si>
  <si>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</si>
  <si>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</si>
  <si>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294/330</t>
  </si>
  <si>
    <t>1.</t>
  </si>
  <si>
    <t>Котлеты рубленные из кур, запеченные с соусом сметанным</t>
  </si>
  <si>
    <t>90/20</t>
  </si>
  <si>
    <t>2.</t>
  </si>
  <si>
    <t>Макаронные изделия отварные с маслом</t>
  </si>
  <si>
    <t>3.</t>
  </si>
  <si>
    <t>Хлеб пшеничный 1с.</t>
  </si>
  <si>
    <t>4.</t>
  </si>
  <si>
    <t>Кофейный напиток с молоком</t>
  </si>
  <si>
    <t>Всего</t>
  </si>
  <si>
    <t>ОБЕД</t>
  </si>
  <si>
    <t>Салат из белокочанной капусты.</t>
  </si>
  <si>
    <t xml:space="preserve"> Суп картофельный с бобовыми (горох) </t>
  </si>
  <si>
    <t xml:space="preserve"> Жаркое по-домашнему.</t>
  </si>
  <si>
    <t xml:space="preserve">Компот из сухофруктов </t>
  </si>
  <si>
    <t>5.</t>
  </si>
  <si>
    <t>Хлеб ржаной</t>
  </si>
  <si>
    <t>6.</t>
  </si>
  <si>
    <t xml:space="preserve">Хлеб пшеничный </t>
  </si>
  <si>
    <t>ИТОГО:</t>
  </si>
  <si>
    <t xml:space="preserve">                                       " Утверждаю "</t>
  </si>
  <si>
    <t xml:space="preserve">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</si>
  <si>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</si>
  <si>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</si>
  <si>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"01"октября   2024г</t>
  </si>
  <si>
    <t>( 12 лет и старше )</t>
  </si>
  <si>
    <t>100/30</t>
  </si>
  <si>
    <t xml:space="preserve"> Суп картофельный с бобовыми     (горох) 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</si>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</sst>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4" xfId="0" applyNumberFormat="1" applyFont="1" applyBorder="1"/>
    <xf numFmtId="0" fontId="2" fillId="2" borderId="4" xfId="0" applyFont="1" applyFill="1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0" fillId="2" borderId="4" xfId="0" applyNumberFormat="1" applyFill="1" applyBorder="1"/>
    <xf numFmtId="1" fontId="2" fillId="2" borderId="4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0" fillId="0" borderId="4" xfId="0" applyNumberFormat="1" applyBorder="1"/>
    <xf numFmtId="1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2" fontId="2" fillId="2" borderId="4" xfId="0" applyNumberFormat="1" applyFont="1" applyFill="1" applyBorder="1"/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839D-71AA-4C10-868E-B798BE696AE6}">
  <dimension ref="A1:S62"/>
  <sheetViews>
    <sheetView tabSelected="1" zoomScale="55" zoomScaleNormal="55" workbookViewId="0">
      <selection activeCell="A33" sqref="A33:R62"/>
    </sheetView>
  </sheetViews>
  <sheetFormatPr defaultRowHeight="14.4" x14ac:dyDescent="0.3"/>
  <sheetData>
    <row r="1" spans="1:18" x14ac:dyDescent="0.3">
      <c r="A1" s="1" t="s">
        <v>0</v>
      </c>
      <c r="B1" s="1"/>
      <c r="C1" s="1"/>
      <c r="D1" s="2"/>
      <c r="E1" s="3"/>
      <c r="F1" s="3"/>
      <c r="G1" s="3"/>
      <c r="H1" s="3"/>
      <c r="I1" s="4" t="s">
        <v>1</v>
      </c>
      <c r="J1" s="4"/>
      <c r="K1" s="4"/>
      <c r="L1" s="4"/>
      <c r="M1" s="4"/>
      <c r="N1" s="4"/>
      <c r="O1" s="4"/>
      <c r="P1" s="4"/>
      <c r="Q1" s="4"/>
      <c r="R1" s="4"/>
    </row>
    <row r="2" spans="1:18" x14ac:dyDescent="0.3">
      <c r="A2" s="5" t="s">
        <v>2</v>
      </c>
      <c r="B2" s="5"/>
      <c r="C2" s="5"/>
      <c r="D2" s="2"/>
      <c r="E2" s="3"/>
      <c r="F2" s="3"/>
      <c r="G2" s="3"/>
      <c r="H2" s="3"/>
      <c r="I2" s="6" t="s">
        <v>3</v>
      </c>
      <c r="J2" s="6"/>
      <c r="K2" s="6"/>
      <c r="L2" s="6"/>
      <c r="M2" s="6"/>
      <c r="N2" s="6"/>
      <c r="O2" s="6"/>
      <c r="P2" s="6"/>
      <c r="Q2" s="6"/>
      <c r="R2" s="6"/>
    </row>
    <row r="3" spans="1:18" x14ac:dyDescent="0.3">
      <c r="A3" s="7" t="s">
        <v>4</v>
      </c>
      <c r="B3" s="7"/>
      <c r="C3" s="7"/>
      <c r="D3" s="2"/>
      <c r="E3" s="3"/>
      <c r="F3" s="3"/>
      <c r="G3" s="3"/>
      <c r="H3" s="8" t="s">
        <v>5</v>
      </c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3">
      <c r="A4" s="9" t="s">
        <v>6</v>
      </c>
      <c r="B4" s="9"/>
      <c r="C4" s="9"/>
      <c r="D4" s="2"/>
      <c r="E4" s="3"/>
      <c r="F4" s="3"/>
      <c r="G4" s="3"/>
      <c r="H4" s="10" t="s">
        <v>7</v>
      </c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" x14ac:dyDescent="0.3">
      <c r="A5" s="11" t="s">
        <v>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5.6" x14ac:dyDescent="0.3">
      <c r="A6" s="12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15.6" x14ac:dyDescent="0.3">
      <c r="A7" s="13" t="s">
        <v>10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5.6" x14ac:dyDescent="0.3">
      <c r="A8" s="14" t="s">
        <v>11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</row>
    <row r="9" spans="1:18" ht="15.6" x14ac:dyDescent="0.3">
      <c r="A9" s="17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x14ac:dyDescent="0.3">
      <c r="A10" s="18" t="s">
        <v>13</v>
      </c>
      <c r="B10" s="19" t="s">
        <v>14</v>
      </c>
      <c r="C10" s="18" t="s">
        <v>15</v>
      </c>
      <c r="D10" s="19" t="s">
        <v>16</v>
      </c>
      <c r="E10" s="19" t="s">
        <v>17</v>
      </c>
      <c r="F10" s="20" t="s">
        <v>18</v>
      </c>
      <c r="G10" s="20" t="s">
        <v>19</v>
      </c>
      <c r="H10" s="20" t="s">
        <v>20</v>
      </c>
      <c r="I10" s="19" t="s">
        <v>21</v>
      </c>
      <c r="J10" s="21"/>
      <c r="K10" s="22" t="s">
        <v>22</v>
      </c>
      <c r="L10" s="22"/>
      <c r="M10" s="22"/>
      <c r="N10" s="22"/>
      <c r="O10" s="19" t="s">
        <v>23</v>
      </c>
      <c r="P10" s="19"/>
      <c r="Q10" s="19"/>
      <c r="R10" s="19"/>
    </row>
    <row r="11" spans="1:18" x14ac:dyDescent="0.3">
      <c r="A11" s="18"/>
      <c r="B11" s="19"/>
      <c r="C11" s="18"/>
      <c r="D11" s="19"/>
      <c r="E11" s="19"/>
      <c r="F11" s="23"/>
      <c r="G11" s="23"/>
      <c r="H11" s="23"/>
      <c r="I11" s="19"/>
      <c r="J11" s="21"/>
      <c r="K11" s="24" t="s">
        <v>24</v>
      </c>
      <c r="L11" s="25" t="s">
        <v>25</v>
      </c>
      <c r="M11" s="25" t="s">
        <v>26</v>
      </c>
      <c r="N11" s="25" t="s">
        <v>27</v>
      </c>
      <c r="O11" s="25" t="s">
        <v>28</v>
      </c>
      <c r="P11" s="25" t="s">
        <v>29</v>
      </c>
      <c r="Q11" s="25" t="s">
        <v>30</v>
      </c>
      <c r="R11" s="25" t="s">
        <v>31</v>
      </c>
    </row>
    <row r="12" spans="1:18" ht="124.2" x14ac:dyDescent="0.3">
      <c r="A12" s="26" t="s">
        <v>32</v>
      </c>
      <c r="B12" s="27" t="s">
        <v>33</v>
      </c>
      <c r="C12" s="28" t="s">
        <v>34</v>
      </c>
      <c r="D12" s="29" t="s">
        <v>35</v>
      </c>
      <c r="E12" s="30">
        <v>38.99</v>
      </c>
      <c r="F12" s="31">
        <v>5.91</v>
      </c>
      <c r="G12" s="31">
        <v>7.84</v>
      </c>
      <c r="H12" s="32">
        <v>6.23</v>
      </c>
      <c r="I12" s="30">
        <v>118.8</v>
      </c>
      <c r="J12" s="33"/>
      <c r="K12" s="30">
        <v>48.81</v>
      </c>
      <c r="L12" s="30">
        <v>10.8</v>
      </c>
      <c r="M12" s="30">
        <v>49.81</v>
      </c>
      <c r="N12" s="30">
        <v>17.97</v>
      </c>
      <c r="O12" s="30">
        <v>7.0000000000000007E-2</v>
      </c>
      <c r="P12" s="30">
        <v>0.09</v>
      </c>
      <c r="Q12" s="30">
        <v>1.79</v>
      </c>
      <c r="R12" s="30">
        <v>0.56000000000000005</v>
      </c>
    </row>
    <row r="13" spans="1:18" ht="69" x14ac:dyDescent="0.3">
      <c r="A13" s="29">
        <v>309</v>
      </c>
      <c r="B13" s="27" t="s">
        <v>36</v>
      </c>
      <c r="C13" s="34" t="s">
        <v>37</v>
      </c>
      <c r="D13" s="29">
        <v>150</v>
      </c>
      <c r="E13" s="30">
        <v>12.02</v>
      </c>
      <c r="F13" s="29">
        <v>5.52</v>
      </c>
      <c r="G13" s="30">
        <v>4.5</v>
      </c>
      <c r="H13" s="30">
        <v>26.45</v>
      </c>
      <c r="I13" s="30">
        <v>168.45</v>
      </c>
      <c r="J13" s="35"/>
      <c r="K13" s="30">
        <v>4.8600000000000003</v>
      </c>
      <c r="L13" s="30">
        <v>21.12</v>
      </c>
      <c r="M13" s="30">
        <v>37.17</v>
      </c>
      <c r="N13" s="30">
        <v>1.1025</v>
      </c>
      <c r="O13" s="36">
        <v>0</v>
      </c>
      <c r="P13" s="30">
        <v>5.2500000000000005E-2</v>
      </c>
      <c r="Q13" s="30">
        <v>0.78</v>
      </c>
      <c r="R13" s="36">
        <v>0</v>
      </c>
    </row>
    <row r="14" spans="1:18" ht="41.4" x14ac:dyDescent="0.3">
      <c r="A14" s="29"/>
      <c r="B14" s="29" t="s">
        <v>38</v>
      </c>
      <c r="C14" s="37" t="s">
        <v>39</v>
      </c>
      <c r="D14" s="29">
        <v>40</v>
      </c>
      <c r="E14" s="30">
        <v>2.93</v>
      </c>
      <c r="F14" s="29">
        <v>3.16</v>
      </c>
      <c r="G14" s="30">
        <v>0.4</v>
      </c>
      <c r="H14" s="30">
        <v>19.32</v>
      </c>
      <c r="I14" s="30">
        <v>93.52</v>
      </c>
      <c r="J14" s="35"/>
      <c r="K14" s="30">
        <v>9.1999999999999993</v>
      </c>
      <c r="L14" s="30">
        <v>13.2</v>
      </c>
      <c r="M14" s="30">
        <v>34.799999999999997</v>
      </c>
      <c r="N14" s="30">
        <v>0.44</v>
      </c>
      <c r="O14" s="36">
        <v>0</v>
      </c>
      <c r="P14" s="30">
        <v>0.04</v>
      </c>
      <c r="Q14" s="30">
        <v>0.09</v>
      </c>
      <c r="R14" s="30">
        <v>0.1</v>
      </c>
    </row>
    <row r="15" spans="1:18" x14ac:dyDescent="0.3">
      <c r="A15" s="29">
        <v>379</v>
      </c>
      <c r="B15" s="29" t="s">
        <v>40</v>
      </c>
      <c r="C15" s="38" t="s">
        <v>41</v>
      </c>
      <c r="D15" s="29">
        <v>200</v>
      </c>
      <c r="E15" s="30">
        <v>17.45</v>
      </c>
      <c r="F15" s="30">
        <v>3.6</v>
      </c>
      <c r="G15" s="30">
        <v>2.7</v>
      </c>
      <c r="H15" s="30">
        <v>28.3</v>
      </c>
      <c r="I15" s="30">
        <v>151.80000000000001</v>
      </c>
      <c r="J15" s="35"/>
      <c r="K15" s="30">
        <v>100.3</v>
      </c>
      <c r="L15" s="30">
        <v>11.7</v>
      </c>
      <c r="M15" s="30">
        <v>75</v>
      </c>
      <c r="N15" s="30">
        <v>0.1</v>
      </c>
      <c r="O15" s="36">
        <v>0</v>
      </c>
      <c r="P15" s="30">
        <v>4.7</v>
      </c>
      <c r="Q15" s="30">
        <v>0.1</v>
      </c>
      <c r="R15" s="30">
        <v>1.1000000000000001</v>
      </c>
    </row>
    <row r="16" spans="1:18" x14ac:dyDescent="0.3">
      <c r="A16" s="39" t="s">
        <v>42</v>
      </c>
      <c r="B16" s="39"/>
      <c r="C16" s="39"/>
      <c r="D16" s="25">
        <v>500</v>
      </c>
      <c r="E16" s="40">
        <f>SUM(E12:E15)</f>
        <v>71.39</v>
      </c>
      <c r="F16" s="40">
        <f>SUM(F12:F15)</f>
        <v>18.190000000000001</v>
      </c>
      <c r="G16" s="40">
        <f>SUM(G12:G15)</f>
        <v>15.440000000000001</v>
      </c>
      <c r="H16" s="40">
        <f>SUM(H12:H15)</f>
        <v>80.3</v>
      </c>
      <c r="I16" s="40">
        <f>SUM(I12:I15)</f>
        <v>532.56999999999994</v>
      </c>
      <c r="J16" s="40"/>
      <c r="K16" s="40">
        <f t="shared" ref="K16:R16" si="0">SUM(K12:K15)</f>
        <v>163.17000000000002</v>
      </c>
      <c r="L16" s="40">
        <f t="shared" si="0"/>
        <v>56.820000000000007</v>
      </c>
      <c r="M16" s="40">
        <f t="shared" si="0"/>
        <v>196.78</v>
      </c>
      <c r="N16" s="40">
        <f t="shared" si="0"/>
        <v>19.612500000000001</v>
      </c>
      <c r="O16" s="40">
        <f t="shared" si="0"/>
        <v>7.0000000000000007E-2</v>
      </c>
      <c r="P16" s="40">
        <f t="shared" si="0"/>
        <v>4.8825000000000003</v>
      </c>
      <c r="Q16" s="40">
        <f t="shared" si="0"/>
        <v>2.7600000000000002</v>
      </c>
      <c r="R16" s="40">
        <f t="shared" si="0"/>
        <v>1.7600000000000002</v>
      </c>
    </row>
    <row r="17" spans="1:19" ht="15.6" x14ac:dyDescent="0.3">
      <c r="A17" s="17" t="s">
        <v>43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9" x14ac:dyDescent="0.3">
      <c r="A18" s="18" t="s">
        <v>13</v>
      </c>
      <c r="B18" s="19" t="s">
        <v>14</v>
      </c>
      <c r="C18" s="18" t="s">
        <v>15</v>
      </c>
      <c r="D18" s="19" t="s">
        <v>16</v>
      </c>
      <c r="E18" s="19" t="s">
        <v>17</v>
      </c>
      <c r="F18" s="20" t="s">
        <v>18</v>
      </c>
      <c r="G18" s="20" t="s">
        <v>19</v>
      </c>
      <c r="H18" s="20" t="s">
        <v>20</v>
      </c>
      <c r="I18" s="19" t="s">
        <v>21</v>
      </c>
      <c r="J18" s="21"/>
      <c r="K18" s="22" t="s">
        <v>22</v>
      </c>
      <c r="L18" s="22"/>
      <c r="M18" s="22"/>
      <c r="N18" s="22"/>
      <c r="O18" s="19" t="s">
        <v>23</v>
      </c>
      <c r="P18" s="19"/>
      <c r="Q18" s="19"/>
      <c r="R18" s="19"/>
    </row>
    <row r="19" spans="1:19" x14ac:dyDescent="0.3">
      <c r="A19" s="18"/>
      <c r="B19" s="19"/>
      <c r="C19" s="18"/>
      <c r="D19" s="19"/>
      <c r="E19" s="19"/>
      <c r="F19" s="23"/>
      <c r="G19" s="23"/>
      <c r="H19" s="23"/>
      <c r="I19" s="19"/>
      <c r="J19" s="21"/>
      <c r="K19" s="24" t="s">
        <v>24</v>
      </c>
      <c r="L19" s="25" t="s">
        <v>25</v>
      </c>
      <c r="M19" s="25" t="s">
        <v>26</v>
      </c>
      <c r="N19" s="25" t="s">
        <v>27</v>
      </c>
      <c r="O19" s="25" t="s">
        <v>28</v>
      </c>
      <c r="P19" s="25" t="s">
        <v>29</v>
      </c>
      <c r="Q19" s="25" t="s">
        <v>30</v>
      </c>
      <c r="R19" s="25" t="s">
        <v>31</v>
      </c>
    </row>
    <row r="20" spans="1:19" ht="55.2" x14ac:dyDescent="0.3">
      <c r="A20" s="29">
        <v>45</v>
      </c>
      <c r="B20" s="29" t="s">
        <v>33</v>
      </c>
      <c r="C20" s="34" t="s">
        <v>44</v>
      </c>
      <c r="D20" s="29">
        <v>60</v>
      </c>
      <c r="E20" s="29">
        <v>5.59</v>
      </c>
      <c r="F20" s="32">
        <v>0.8</v>
      </c>
      <c r="G20" s="32">
        <v>2.8</v>
      </c>
      <c r="H20" s="32">
        <v>6.2</v>
      </c>
      <c r="I20" s="30">
        <v>52.8</v>
      </c>
      <c r="J20" s="33"/>
      <c r="K20" s="30">
        <v>22.4</v>
      </c>
      <c r="L20" s="30">
        <v>9.1</v>
      </c>
      <c r="M20" s="30">
        <v>16.600000000000001</v>
      </c>
      <c r="N20" s="30">
        <v>0.3</v>
      </c>
      <c r="O20" s="36">
        <v>0</v>
      </c>
      <c r="P20" s="36">
        <v>0</v>
      </c>
      <c r="Q20" s="36">
        <v>0</v>
      </c>
      <c r="R20" s="30">
        <v>19.5</v>
      </c>
    </row>
    <row r="21" spans="1:19" ht="69" x14ac:dyDescent="0.3">
      <c r="A21" s="29">
        <v>102</v>
      </c>
      <c r="B21" s="29" t="s">
        <v>36</v>
      </c>
      <c r="C21" s="37" t="s">
        <v>45</v>
      </c>
      <c r="D21" s="29">
        <v>200</v>
      </c>
      <c r="E21" s="30">
        <v>7.03</v>
      </c>
      <c r="F21" s="30">
        <v>5.0999999999999996</v>
      </c>
      <c r="G21" s="30">
        <v>5.4</v>
      </c>
      <c r="H21" s="30">
        <v>23.9</v>
      </c>
      <c r="I21" s="30">
        <v>163.80000000000001</v>
      </c>
      <c r="J21" s="33"/>
      <c r="K21" s="30">
        <v>45.8</v>
      </c>
      <c r="L21" s="30">
        <v>35.5</v>
      </c>
      <c r="M21" s="30">
        <v>0</v>
      </c>
      <c r="N21" s="30">
        <v>4.5999999999999996</v>
      </c>
      <c r="O21" s="36">
        <v>0</v>
      </c>
      <c r="P21" s="36">
        <v>0</v>
      </c>
      <c r="Q21" s="36">
        <v>0</v>
      </c>
      <c r="R21" s="30">
        <v>11.2</v>
      </c>
    </row>
    <row r="22" spans="1:19" ht="55.2" x14ac:dyDescent="0.3">
      <c r="A22" s="27">
        <v>259</v>
      </c>
      <c r="B22" s="27" t="s">
        <v>38</v>
      </c>
      <c r="C22" s="34" t="s">
        <v>46</v>
      </c>
      <c r="D22" s="27">
        <v>240</v>
      </c>
      <c r="E22" s="41">
        <v>156.47</v>
      </c>
      <c r="F22" s="41">
        <v>23.44</v>
      </c>
      <c r="G22" s="41">
        <v>10.7</v>
      </c>
      <c r="H22" s="41">
        <v>28.8</v>
      </c>
      <c r="I22" s="41">
        <v>305.82</v>
      </c>
      <c r="J22" s="42"/>
      <c r="K22" s="41">
        <v>31.14</v>
      </c>
      <c r="L22" s="41">
        <v>65.7</v>
      </c>
      <c r="M22" s="41">
        <v>336.96</v>
      </c>
      <c r="N22" s="41">
        <v>3.98</v>
      </c>
      <c r="O22" s="41">
        <v>24</v>
      </c>
      <c r="P22" s="41">
        <v>0.28000000000000003</v>
      </c>
      <c r="Q22" s="43">
        <v>0</v>
      </c>
      <c r="R22" s="41">
        <v>8.92</v>
      </c>
      <c r="S22" s="44"/>
    </row>
    <row r="23" spans="1:19" ht="55.2" x14ac:dyDescent="0.3">
      <c r="A23" s="29">
        <v>349</v>
      </c>
      <c r="B23" s="29" t="s">
        <v>40</v>
      </c>
      <c r="C23" s="45" t="s">
        <v>47</v>
      </c>
      <c r="D23" s="27">
        <v>200</v>
      </c>
      <c r="E23" s="29">
        <v>7.02</v>
      </c>
      <c r="F23" s="30">
        <v>0.6</v>
      </c>
      <c r="G23" s="30">
        <v>0.09</v>
      </c>
      <c r="H23" s="29">
        <v>32.01</v>
      </c>
      <c r="I23" s="30">
        <v>132.80000000000001</v>
      </c>
      <c r="J23" s="46"/>
      <c r="K23" s="30">
        <v>32.479999999999997</v>
      </c>
      <c r="L23" s="30">
        <v>17.46</v>
      </c>
      <c r="M23" s="30">
        <v>23.44</v>
      </c>
      <c r="N23" s="30">
        <v>0.7</v>
      </c>
      <c r="O23" s="36">
        <v>0</v>
      </c>
      <c r="P23" s="30">
        <v>0.02</v>
      </c>
      <c r="Q23" s="30">
        <v>0.26</v>
      </c>
      <c r="R23" s="30">
        <v>0.73</v>
      </c>
      <c r="S23" s="44"/>
    </row>
    <row r="24" spans="1:19" ht="27.6" x14ac:dyDescent="0.3">
      <c r="A24" s="29"/>
      <c r="B24" s="29" t="s">
        <v>48</v>
      </c>
      <c r="C24" s="45" t="s">
        <v>49</v>
      </c>
      <c r="D24" s="29">
        <v>30</v>
      </c>
      <c r="E24" s="30">
        <v>2.2000000000000002</v>
      </c>
      <c r="F24" s="30">
        <v>1.68</v>
      </c>
      <c r="G24" s="30">
        <v>0.33</v>
      </c>
      <c r="H24" s="30">
        <v>14.82</v>
      </c>
      <c r="I24" s="30">
        <v>68.97</v>
      </c>
      <c r="J24" s="47"/>
      <c r="K24" s="30">
        <v>6.9</v>
      </c>
      <c r="L24" s="30">
        <v>7.5</v>
      </c>
      <c r="M24" s="30">
        <v>31.799999999999997</v>
      </c>
      <c r="N24" s="30">
        <v>0.92999999999999994</v>
      </c>
      <c r="O24" s="36">
        <v>0</v>
      </c>
      <c r="P24" s="30">
        <v>0.03</v>
      </c>
      <c r="Q24" s="36">
        <v>0</v>
      </c>
      <c r="R24" s="36">
        <v>0</v>
      </c>
      <c r="S24" s="44"/>
    </row>
    <row r="25" spans="1:19" x14ac:dyDescent="0.3">
      <c r="A25" s="29"/>
      <c r="B25" s="29" t="s">
        <v>50</v>
      </c>
      <c r="C25" s="46" t="s">
        <v>51</v>
      </c>
      <c r="D25" s="29">
        <v>30</v>
      </c>
      <c r="E25" s="41">
        <v>2.2000000000000002</v>
      </c>
      <c r="F25" s="30">
        <v>2.37</v>
      </c>
      <c r="G25" s="30">
        <v>0.3</v>
      </c>
      <c r="H25" s="30">
        <v>14.49</v>
      </c>
      <c r="I25" s="30">
        <v>70.14</v>
      </c>
      <c r="J25" s="33"/>
      <c r="K25" s="30">
        <v>6.8999999999999995</v>
      </c>
      <c r="L25" s="30">
        <v>9.8999999999999986</v>
      </c>
      <c r="M25" s="30">
        <v>26.099999999999998</v>
      </c>
      <c r="N25" s="30">
        <v>0.33</v>
      </c>
      <c r="O25" s="36">
        <v>0</v>
      </c>
      <c r="P25" s="30">
        <v>0.03</v>
      </c>
      <c r="Q25" s="36">
        <v>0</v>
      </c>
      <c r="R25" s="36">
        <v>0</v>
      </c>
      <c r="S25" s="44"/>
    </row>
    <row r="26" spans="1:19" x14ac:dyDescent="0.3">
      <c r="A26" s="39" t="s">
        <v>42</v>
      </c>
      <c r="B26" s="39"/>
      <c r="C26" s="39"/>
      <c r="D26" s="25">
        <v>760</v>
      </c>
      <c r="E26" s="40">
        <f t="shared" ref="E26:R26" si="1">SUM(E20:E25)</f>
        <v>180.51</v>
      </c>
      <c r="F26" s="40">
        <f t="shared" si="1"/>
        <v>33.99</v>
      </c>
      <c r="G26" s="40">
        <f t="shared" si="1"/>
        <v>19.619999999999997</v>
      </c>
      <c r="H26" s="40">
        <f t="shared" si="1"/>
        <v>120.21999999999998</v>
      </c>
      <c r="I26" s="40">
        <f t="shared" si="1"/>
        <v>794.33</v>
      </c>
      <c r="J26" s="40">
        <f t="shared" si="1"/>
        <v>0</v>
      </c>
      <c r="K26" s="40">
        <f t="shared" si="1"/>
        <v>145.62</v>
      </c>
      <c r="L26" s="40">
        <f t="shared" si="1"/>
        <v>145.16000000000003</v>
      </c>
      <c r="M26" s="40">
        <f t="shared" si="1"/>
        <v>434.90000000000003</v>
      </c>
      <c r="N26" s="40">
        <f t="shared" si="1"/>
        <v>10.839999999999998</v>
      </c>
      <c r="O26" s="48">
        <f t="shared" si="1"/>
        <v>24</v>
      </c>
      <c r="P26" s="48">
        <f t="shared" si="1"/>
        <v>0.3600000000000001</v>
      </c>
      <c r="Q26" s="48">
        <f t="shared" si="1"/>
        <v>0.26</v>
      </c>
      <c r="R26" s="40">
        <f t="shared" si="1"/>
        <v>40.349999999999994</v>
      </c>
    </row>
    <row r="27" spans="1:19" x14ac:dyDescent="0.3">
      <c r="A27" s="49" t="s">
        <v>52</v>
      </c>
      <c r="B27" s="49"/>
      <c r="C27" s="49"/>
      <c r="D27" s="49"/>
      <c r="E27" s="40">
        <f>E16+E26</f>
        <v>251.89999999999998</v>
      </c>
      <c r="F27" s="40">
        <f>F16+F26</f>
        <v>52.180000000000007</v>
      </c>
      <c r="G27" s="40">
        <f>G16+G26</f>
        <v>35.06</v>
      </c>
      <c r="H27" s="40">
        <f>H16+H26</f>
        <v>200.51999999999998</v>
      </c>
      <c r="I27" s="40">
        <f>I16+I26</f>
        <v>1326.9</v>
      </c>
      <c r="J27" s="33"/>
      <c r="K27" s="40">
        <f t="shared" ref="K27:R27" si="2">K16+K26</f>
        <v>308.79000000000002</v>
      </c>
      <c r="L27" s="40">
        <f t="shared" si="2"/>
        <v>201.98000000000002</v>
      </c>
      <c r="M27" s="40">
        <f t="shared" si="2"/>
        <v>631.68000000000006</v>
      </c>
      <c r="N27" s="40">
        <f t="shared" si="2"/>
        <v>30.452500000000001</v>
      </c>
      <c r="O27" s="40">
        <f t="shared" si="2"/>
        <v>24.07</v>
      </c>
      <c r="P27" s="40">
        <f t="shared" si="2"/>
        <v>5.2425000000000006</v>
      </c>
      <c r="Q27" s="40">
        <f t="shared" si="2"/>
        <v>3.0200000000000005</v>
      </c>
      <c r="R27" s="40">
        <f t="shared" si="2"/>
        <v>42.109999999999992</v>
      </c>
    </row>
    <row r="28" spans="1:19" x14ac:dyDescent="0.3">
      <c r="A28" s="2"/>
      <c r="B28" s="2"/>
      <c r="C28" s="2"/>
      <c r="D28" s="2"/>
      <c r="E28" s="3"/>
      <c r="F28" s="3"/>
      <c r="G28" s="3"/>
      <c r="H28" s="3"/>
      <c r="I28" s="3"/>
      <c r="J28" s="50"/>
      <c r="K28" s="3"/>
      <c r="L28" s="3"/>
      <c r="M28" s="51"/>
      <c r="N28" s="3"/>
      <c r="O28" s="3"/>
      <c r="P28" s="51"/>
      <c r="Q28" s="52"/>
      <c r="R28" s="3"/>
    </row>
    <row r="29" spans="1:19" x14ac:dyDescent="0.3">
      <c r="A29" s="2"/>
      <c r="B29" s="2"/>
      <c r="C29" s="2"/>
      <c r="D29" s="2"/>
      <c r="E29" s="3"/>
      <c r="F29" s="3"/>
      <c r="G29" s="3"/>
      <c r="H29" s="3"/>
      <c r="I29" s="3"/>
      <c r="J29" s="50"/>
      <c r="K29" s="3"/>
      <c r="L29" s="3"/>
      <c r="M29" s="51"/>
      <c r="N29" s="3"/>
      <c r="O29" s="3"/>
      <c r="P29" s="51"/>
      <c r="Q29" s="52"/>
      <c r="R29" s="3"/>
    </row>
    <row r="30" spans="1:19" x14ac:dyDescent="0.3">
      <c r="A30" s="2"/>
      <c r="B30" s="2"/>
      <c r="C30" s="2"/>
      <c r="D30" s="2"/>
      <c r="E30" s="3"/>
      <c r="F30" s="3"/>
      <c r="G30" s="3"/>
      <c r="H30" s="3"/>
      <c r="I30" s="3"/>
      <c r="J30" s="50"/>
      <c r="K30" s="3"/>
      <c r="L30" s="3"/>
      <c r="M30" s="51"/>
      <c r="N30" s="3"/>
      <c r="O30" s="3"/>
      <c r="P30" s="51"/>
      <c r="Q30" s="52"/>
      <c r="R30" s="3"/>
    </row>
    <row r="33" spans="1:18" x14ac:dyDescent="0.3">
      <c r="A33" s="1" t="s">
        <v>0</v>
      </c>
      <c r="B33" s="1"/>
      <c r="C33" s="1"/>
      <c r="D33" s="2"/>
      <c r="E33" s="3"/>
      <c r="F33" s="3"/>
      <c r="G33" s="3"/>
      <c r="H33" s="3"/>
      <c r="I33" s="3"/>
      <c r="J33" s="50"/>
      <c r="K33" s="3"/>
      <c r="L33" s="51"/>
      <c r="M33" s="53" t="s">
        <v>53</v>
      </c>
      <c r="N33" s="53"/>
      <c r="O33" s="53"/>
      <c r="P33" s="53"/>
      <c r="Q33" s="53"/>
      <c r="R33" s="53"/>
    </row>
    <row r="34" spans="1:18" x14ac:dyDescent="0.3">
      <c r="A34" s="5" t="s">
        <v>2</v>
      </c>
      <c r="B34" s="5"/>
      <c r="C34" s="5"/>
      <c r="D34" s="2"/>
      <c r="E34" s="3"/>
      <c r="F34" s="3"/>
      <c r="G34" s="3"/>
      <c r="H34" s="3"/>
      <c r="I34" s="3"/>
      <c r="J34" s="50"/>
      <c r="K34" s="3"/>
      <c r="L34" s="51"/>
      <c r="M34" s="6" t="s">
        <v>54</v>
      </c>
      <c r="N34" s="6"/>
      <c r="O34" s="6"/>
      <c r="P34" s="6"/>
      <c r="Q34" s="6"/>
      <c r="R34" s="6"/>
    </row>
    <row r="35" spans="1:18" x14ac:dyDescent="0.3">
      <c r="A35" s="7" t="s">
        <v>55</v>
      </c>
      <c r="B35" s="7"/>
      <c r="C35" s="7"/>
      <c r="D35" s="2"/>
      <c r="E35" s="3"/>
      <c r="F35" s="3"/>
      <c r="G35" s="3"/>
      <c r="H35" s="3"/>
      <c r="I35" s="3"/>
      <c r="J35" s="50"/>
      <c r="K35" s="3"/>
      <c r="L35" s="51"/>
      <c r="M35" s="6" t="s">
        <v>56</v>
      </c>
      <c r="N35" s="6"/>
      <c r="O35" s="6"/>
      <c r="P35" s="6"/>
      <c r="Q35" s="6"/>
      <c r="R35" s="6"/>
    </row>
    <row r="36" spans="1:18" x14ac:dyDescent="0.3">
      <c r="A36" s="9" t="s">
        <v>6</v>
      </c>
      <c r="B36" s="9"/>
      <c r="C36" s="9"/>
      <c r="D36" s="2"/>
      <c r="E36" s="3"/>
      <c r="F36" s="3"/>
      <c r="G36" s="3"/>
      <c r="H36" s="3"/>
      <c r="I36" s="3"/>
      <c r="J36" s="50"/>
      <c r="K36" s="3"/>
      <c r="L36" s="51"/>
      <c r="M36" s="54" t="s">
        <v>57</v>
      </c>
      <c r="N36" s="54"/>
      <c r="O36" s="54"/>
      <c r="P36" s="54"/>
      <c r="Q36" s="54"/>
      <c r="R36" s="54"/>
    </row>
    <row r="37" spans="1:18" ht="18" x14ac:dyDescent="0.3">
      <c r="A37" s="55" t="s">
        <v>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</row>
    <row r="38" spans="1:18" ht="15.6" x14ac:dyDescent="0.3">
      <c r="A38" s="13" t="s">
        <v>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15.6" x14ac:dyDescent="0.3">
      <c r="A39" s="56" t="s">
        <v>58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1:18" ht="15.6" x14ac:dyDescent="0.3">
      <c r="A40" s="14" t="s">
        <v>11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</row>
    <row r="41" spans="1:18" ht="15.6" x14ac:dyDescent="0.3">
      <c r="A41" s="17" t="s">
        <v>12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x14ac:dyDescent="0.3">
      <c r="A42" s="18" t="s">
        <v>13</v>
      </c>
      <c r="B42" s="19" t="s">
        <v>14</v>
      </c>
      <c r="C42" s="18" t="s">
        <v>15</v>
      </c>
      <c r="D42" s="19" t="s">
        <v>16</v>
      </c>
      <c r="E42" s="19" t="s">
        <v>17</v>
      </c>
      <c r="F42" s="20" t="s">
        <v>18</v>
      </c>
      <c r="G42" s="20" t="s">
        <v>19</v>
      </c>
      <c r="H42" s="20" t="s">
        <v>20</v>
      </c>
      <c r="I42" s="19" t="s">
        <v>21</v>
      </c>
      <c r="J42" s="21"/>
      <c r="K42" s="22" t="s">
        <v>22</v>
      </c>
      <c r="L42" s="22"/>
      <c r="M42" s="22"/>
      <c r="N42" s="22"/>
      <c r="O42" s="19" t="s">
        <v>23</v>
      </c>
      <c r="P42" s="19"/>
      <c r="Q42" s="19"/>
      <c r="R42" s="19"/>
    </row>
    <row r="43" spans="1:18" x14ac:dyDescent="0.3">
      <c r="A43" s="18"/>
      <c r="B43" s="19"/>
      <c r="C43" s="18"/>
      <c r="D43" s="19"/>
      <c r="E43" s="19"/>
      <c r="F43" s="23"/>
      <c r="G43" s="23"/>
      <c r="H43" s="23"/>
      <c r="I43" s="19"/>
      <c r="J43" s="21"/>
      <c r="K43" s="24" t="s">
        <v>24</v>
      </c>
      <c r="L43" s="25" t="s">
        <v>25</v>
      </c>
      <c r="M43" s="25" t="s">
        <v>26</v>
      </c>
      <c r="N43" s="25" t="s">
        <v>27</v>
      </c>
      <c r="O43" s="25" t="s">
        <v>28</v>
      </c>
      <c r="P43" s="25" t="s">
        <v>29</v>
      </c>
      <c r="Q43" s="25" t="s">
        <v>30</v>
      </c>
      <c r="R43" s="25" t="s">
        <v>31</v>
      </c>
    </row>
    <row r="44" spans="1:18" ht="124.2" x14ac:dyDescent="0.3">
      <c r="A44" s="57" t="s">
        <v>32</v>
      </c>
      <c r="B44" s="58" t="s">
        <v>33</v>
      </c>
      <c r="C44" s="28" t="s">
        <v>34</v>
      </c>
      <c r="D44" s="29" t="s">
        <v>59</v>
      </c>
      <c r="E44" s="30">
        <v>44.36</v>
      </c>
      <c r="F44" s="32">
        <v>6.99</v>
      </c>
      <c r="G44" s="32">
        <v>9.26</v>
      </c>
      <c r="H44" s="32">
        <v>7.37</v>
      </c>
      <c r="I44" s="30">
        <v>140.4</v>
      </c>
      <c r="J44" s="33"/>
      <c r="K44" s="30">
        <v>57.69</v>
      </c>
      <c r="L44" s="30">
        <v>12.76</v>
      </c>
      <c r="M44" s="30">
        <v>58.87</v>
      </c>
      <c r="N44" s="30">
        <v>21.23</v>
      </c>
      <c r="O44" s="30">
        <v>0.09</v>
      </c>
      <c r="P44" s="30">
        <v>0.11</v>
      </c>
      <c r="Q44" s="30">
        <v>2.11</v>
      </c>
      <c r="R44" s="30">
        <v>0.66</v>
      </c>
    </row>
    <row r="45" spans="1:18" ht="69" x14ac:dyDescent="0.3">
      <c r="A45" s="29">
        <v>309</v>
      </c>
      <c r="B45" s="27" t="s">
        <v>36</v>
      </c>
      <c r="C45" s="34" t="s">
        <v>37</v>
      </c>
      <c r="D45" s="27">
        <v>180</v>
      </c>
      <c r="E45" s="30">
        <v>14.42</v>
      </c>
      <c r="F45" s="30">
        <f>5.52*180/150</f>
        <v>6.6239999999999997</v>
      </c>
      <c r="G45" s="30">
        <f>4.5*180/150</f>
        <v>5.4</v>
      </c>
      <c r="H45" s="30">
        <f>26.45*180/150</f>
        <v>31.74</v>
      </c>
      <c r="I45" s="30">
        <f>168.45*180/150</f>
        <v>202.14</v>
      </c>
      <c r="J45" s="35"/>
      <c r="K45" s="30">
        <f>4.86*180/150</f>
        <v>5.8320000000000007</v>
      </c>
      <c r="L45" s="30">
        <f>21.12*180/150</f>
        <v>25.344000000000001</v>
      </c>
      <c r="M45" s="30">
        <f>37.17*180/150</f>
        <v>44.603999999999999</v>
      </c>
      <c r="N45" s="30">
        <f>1.1025*180/150</f>
        <v>1.3230000000000002</v>
      </c>
      <c r="O45" s="30">
        <v>0</v>
      </c>
      <c r="P45" s="30">
        <f>0.0525*180/150</f>
        <v>6.3E-2</v>
      </c>
      <c r="Q45" s="30">
        <f>0.78*180/150</f>
        <v>0.93600000000000005</v>
      </c>
      <c r="R45" s="30">
        <v>0</v>
      </c>
    </row>
    <row r="46" spans="1:18" x14ac:dyDescent="0.3">
      <c r="A46" s="29"/>
      <c r="B46" s="29" t="s">
        <v>38</v>
      </c>
      <c r="C46" s="59" t="s">
        <v>39</v>
      </c>
      <c r="D46" s="27">
        <v>40</v>
      </c>
      <c r="E46" s="41">
        <v>2.93</v>
      </c>
      <c r="F46" s="41">
        <v>3.16</v>
      </c>
      <c r="G46" s="41">
        <v>0.4</v>
      </c>
      <c r="H46" s="41">
        <v>19.32</v>
      </c>
      <c r="I46" s="41">
        <v>93.52</v>
      </c>
      <c r="J46" s="60"/>
      <c r="K46" s="41">
        <v>9.1999999999999993</v>
      </c>
      <c r="L46" s="41">
        <v>13.2</v>
      </c>
      <c r="M46" s="41">
        <v>34.799999999999997</v>
      </c>
      <c r="N46" s="41">
        <v>0.44</v>
      </c>
      <c r="O46" s="41">
        <v>0</v>
      </c>
      <c r="P46" s="41">
        <v>0.04</v>
      </c>
      <c r="Q46" s="41">
        <v>0.09</v>
      </c>
      <c r="R46" s="41">
        <v>0.1</v>
      </c>
    </row>
    <row r="47" spans="1:18" x14ac:dyDescent="0.3">
      <c r="A47" s="29">
        <v>379</v>
      </c>
      <c r="B47" s="29" t="s">
        <v>40</v>
      </c>
      <c r="C47" s="38" t="s">
        <v>41</v>
      </c>
      <c r="D47" s="29">
        <v>200</v>
      </c>
      <c r="E47" s="30">
        <v>17.45</v>
      </c>
      <c r="F47" s="30">
        <v>3.6</v>
      </c>
      <c r="G47" s="30">
        <v>2.7</v>
      </c>
      <c r="H47" s="30">
        <v>28.3</v>
      </c>
      <c r="I47" s="30">
        <v>151.80000000000001</v>
      </c>
      <c r="J47" s="35"/>
      <c r="K47" s="30">
        <v>100.3</v>
      </c>
      <c r="L47" s="30">
        <v>11.7</v>
      </c>
      <c r="M47" s="30">
        <v>75</v>
      </c>
      <c r="N47" s="30">
        <v>0.1</v>
      </c>
      <c r="O47" s="30">
        <v>0</v>
      </c>
      <c r="P47" s="30">
        <v>4.7</v>
      </c>
      <c r="Q47" s="30">
        <v>0.1</v>
      </c>
      <c r="R47" s="30">
        <v>1.1000000000000001</v>
      </c>
    </row>
    <row r="48" spans="1:18" x14ac:dyDescent="0.3">
      <c r="A48" s="39" t="s">
        <v>42</v>
      </c>
      <c r="B48" s="39"/>
      <c r="C48" s="39"/>
      <c r="D48" s="25">
        <v>750</v>
      </c>
      <c r="E48" s="40">
        <f t="shared" ref="E48:R48" si="3">SUM(E44:E47)</f>
        <v>79.16</v>
      </c>
      <c r="F48" s="40">
        <f t="shared" si="3"/>
        <v>20.374000000000002</v>
      </c>
      <c r="G48" s="40">
        <f t="shared" si="3"/>
        <v>17.760000000000002</v>
      </c>
      <c r="H48" s="40">
        <f t="shared" si="3"/>
        <v>86.73</v>
      </c>
      <c r="I48" s="40">
        <f t="shared" si="3"/>
        <v>587.8599999999999</v>
      </c>
      <c r="J48" s="40">
        <f t="shared" si="3"/>
        <v>0</v>
      </c>
      <c r="K48" s="40">
        <f t="shared" si="3"/>
        <v>173.02199999999999</v>
      </c>
      <c r="L48" s="40">
        <f t="shared" si="3"/>
        <v>63.004000000000005</v>
      </c>
      <c r="M48" s="40">
        <f t="shared" si="3"/>
        <v>213.274</v>
      </c>
      <c r="N48" s="40">
        <f t="shared" si="3"/>
        <v>23.093000000000004</v>
      </c>
      <c r="O48" s="40">
        <f t="shared" si="3"/>
        <v>0.09</v>
      </c>
      <c r="P48" s="40">
        <f t="shared" si="3"/>
        <v>4.9130000000000003</v>
      </c>
      <c r="Q48" s="40">
        <f t="shared" si="3"/>
        <v>3.2359999999999998</v>
      </c>
      <c r="R48" s="40">
        <f t="shared" si="3"/>
        <v>1.86</v>
      </c>
    </row>
    <row r="49" spans="1:18" ht="15.6" x14ac:dyDescent="0.3">
      <c r="A49" s="17" t="s">
        <v>43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3">
      <c r="A50" s="18" t="s">
        <v>13</v>
      </c>
      <c r="B50" s="19" t="s">
        <v>14</v>
      </c>
      <c r="C50" s="18" t="s">
        <v>15</v>
      </c>
      <c r="D50" s="19" t="s">
        <v>16</v>
      </c>
      <c r="E50" s="19" t="s">
        <v>17</v>
      </c>
      <c r="F50" s="20" t="s">
        <v>18</v>
      </c>
      <c r="G50" s="20" t="s">
        <v>19</v>
      </c>
      <c r="H50" s="20" t="s">
        <v>20</v>
      </c>
      <c r="I50" s="19" t="s">
        <v>21</v>
      </c>
      <c r="J50" s="21"/>
      <c r="K50" s="22" t="s">
        <v>22</v>
      </c>
      <c r="L50" s="22"/>
      <c r="M50" s="22"/>
      <c r="N50" s="22"/>
      <c r="O50" s="19" t="s">
        <v>23</v>
      </c>
      <c r="P50" s="19"/>
      <c r="Q50" s="19"/>
      <c r="R50" s="19"/>
    </row>
    <row r="51" spans="1:18" x14ac:dyDescent="0.3">
      <c r="A51" s="18"/>
      <c r="B51" s="19"/>
      <c r="C51" s="18"/>
      <c r="D51" s="19"/>
      <c r="E51" s="19"/>
      <c r="F51" s="23"/>
      <c r="G51" s="23"/>
      <c r="H51" s="23"/>
      <c r="I51" s="19"/>
      <c r="J51" s="21"/>
      <c r="K51" s="24" t="s">
        <v>24</v>
      </c>
      <c r="L51" s="25" t="s">
        <v>25</v>
      </c>
      <c r="M51" s="25" t="s">
        <v>26</v>
      </c>
      <c r="N51" s="25" t="s">
        <v>27</v>
      </c>
      <c r="O51" s="25" t="s">
        <v>28</v>
      </c>
      <c r="P51" s="25" t="s">
        <v>29</v>
      </c>
      <c r="Q51" s="25" t="s">
        <v>30</v>
      </c>
      <c r="R51" s="25" t="s">
        <v>31</v>
      </c>
    </row>
    <row r="52" spans="1:18" ht="55.2" x14ac:dyDescent="0.3">
      <c r="A52" s="29">
        <v>45</v>
      </c>
      <c r="B52" s="29" t="s">
        <v>33</v>
      </c>
      <c r="C52" s="37" t="s">
        <v>44</v>
      </c>
      <c r="D52" s="29">
        <v>100</v>
      </c>
      <c r="E52" s="29">
        <v>9.31</v>
      </c>
      <c r="F52" s="61">
        <v>1.3</v>
      </c>
      <c r="G52" s="61">
        <v>4.7</v>
      </c>
      <c r="H52" s="61">
        <v>10.3</v>
      </c>
      <c r="I52" s="29">
        <v>88</v>
      </c>
      <c r="J52" s="29"/>
      <c r="K52" s="29">
        <v>37.299999999999997</v>
      </c>
      <c r="L52" s="29">
        <v>15.2</v>
      </c>
      <c r="M52" s="29">
        <v>27.7</v>
      </c>
      <c r="N52" s="29">
        <v>0.5</v>
      </c>
      <c r="O52" s="29">
        <v>0</v>
      </c>
      <c r="P52" s="29">
        <v>0</v>
      </c>
      <c r="Q52" s="29">
        <v>0</v>
      </c>
      <c r="R52" s="29">
        <v>32.5</v>
      </c>
    </row>
    <row r="53" spans="1:18" ht="82.8" x14ac:dyDescent="0.3">
      <c r="A53" s="29">
        <v>102</v>
      </c>
      <c r="B53" s="29" t="s">
        <v>36</v>
      </c>
      <c r="C53" s="45" t="s">
        <v>60</v>
      </c>
      <c r="D53" s="27">
        <v>250</v>
      </c>
      <c r="E53" s="29">
        <v>8.7899999999999991</v>
      </c>
      <c r="F53" s="30">
        <f>5.1*250/200</f>
        <v>6.375</v>
      </c>
      <c r="G53" s="30">
        <f>5.4*250/200</f>
        <v>6.75</v>
      </c>
      <c r="H53" s="30">
        <f>23.9*250/200</f>
        <v>29.875</v>
      </c>
      <c r="I53" s="30">
        <f>163.8*250/200</f>
        <v>204.75</v>
      </c>
      <c r="J53" s="47"/>
      <c r="K53" s="30">
        <f>45.8*250/200</f>
        <v>57.25</v>
      </c>
      <c r="L53" s="30">
        <f>35.5*250/200</f>
        <v>44.375</v>
      </c>
      <c r="M53" s="30">
        <v>0</v>
      </c>
      <c r="N53" s="30">
        <f>4.6*250/200</f>
        <v>5.75</v>
      </c>
      <c r="O53" s="30">
        <v>0</v>
      </c>
      <c r="P53" s="30">
        <v>0</v>
      </c>
      <c r="Q53" s="30">
        <v>0</v>
      </c>
      <c r="R53" s="30">
        <f>11.2*250/200</f>
        <v>14</v>
      </c>
    </row>
    <row r="54" spans="1:18" ht="55.2" x14ac:dyDescent="0.3">
      <c r="A54" s="27">
        <v>259</v>
      </c>
      <c r="B54" s="27" t="s">
        <v>38</v>
      </c>
      <c r="C54" s="34" t="s">
        <v>61</v>
      </c>
      <c r="D54" s="29">
        <v>280</v>
      </c>
      <c r="E54" s="30">
        <v>175.11</v>
      </c>
      <c r="F54" s="30">
        <v>27.35</v>
      </c>
      <c r="G54" s="30">
        <v>12.48</v>
      </c>
      <c r="H54" s="30">
        <v>33.6</v>
      </c>
      <c r="I54" s="30">
        <v>356.79</v>
      </c>
      <c r="J54" s="47"/>
      <c r="K54" s="30">
        <v>36.33</v>
      </c>
      <c r="L54" s="30">
        <v>76.650000000000006</v>
      </c>
      <c r="M54" s="30">
        <v>393.12</v>
      </c>
      <c r="N54" s="30">
        <v>4.6399999999999997</v>
      </c>
      <c r="O54" s="30">
        <v>28</v>
      </c>
      <c r="P54" s="30">
        <v>0.32</v>
      </c>
      <c r="Q54" s="36">
        <v>0</v>
      </c>
      <c r="R54" s="30">
        <v>10.4</v>
      </c>
    </row>
    <row r="55" spans="1:18" ht="55.2" x14ac:dyDescent="0.3">
      <c r="A55" s="29">
        <v>349</v>
      </c>
      <c r="B55" s="29" t="s">
        <v>40</v>
      </c>
      <c r="C55" s="45" t="s">
        <v>47</v>
      </c>
      <c r="D55" s="27">
        <v>200</v>
      </c>
      <c r="E55" s="29">
        <v>7.02</v>
      </c>
      <c r="F55" s="30">
        <v>0.6</v>
      </c>
      <c r="G55" s="30">
        <v>0.09</v>
      </c>
      <c r="H55" s="30">
        <v>32.01</v>
      </c>
      <c r="I55" s="30">
        <v>132.80000000000001</v>
      </c>
      <c r="J55" s="33"/>
      <c r="K55" s="30">
        <v>32.479999999999997</v>
      </c>
      <c r="L55" s="30">
        <v>17.46</v>
      </c>
      <c r="M55" s="30">
        <v>23.44</v>
      </c>
      <c r="N55" s="30">
        <v>0.7</v>
      </c>
      <c r="O55" s="30">
        <v>0</v>
      </c>
      <c r="P55" s="30">
        <v>0.02</v>
      </c>
      <c r="Q55" s="30">
        <v>0.26</v>
      </c>
      <c r="R55" s="30">
        <v>0.73</v>
      </c>
    </row>
    <row r="56" spans="1:18" ht="27.6" x14ac:dyDescent="0.3">
      <c r="A56" s="29"/>
      <c r="B56" s="62" t="s">
        <v>48</v>
      </c>
      <c r="C56" s="45" t="s">
        <v>49</v>
      </c>
      <c r="D56" s="27">
        <v>40</v>
      </c>
      <c r="E56" s="30">
        <v>2.93</v>
      </c>
      <c r="F56" s="30">
        <v>2.2400000000000002</v>
      </c>
      <c r="G56" s="30">
        <v>0.44000000000000006</v>
      </c>
      <c r="H56" s="30">
        <v>19.759999999999998</v>
      </c>
      <c r="I56" s="30">
        <v>91.960000000000008</v>
      </c>
      <c r="J56" s="47"/>
      <c r="K56" s="30">
        <v>9.1999999999999993</v>
      </c>
      <c r="L56" s="30">
        <v>10</v>
      </c>
      <c r="M56" s="30">
        <v>42.4</v>
      </c>
      <c r="N56" s="30">
        <v>1.24</v>
      </c>
      <c r="O56" s="30">
        <v>0</v>
      </c>
      <c r="P56" s="30">
        <v>0.04</v>
      </c>
      <c r="Q56" s="30">
        <v>0</v>
      </c>
      <c r="R56" s="30">
        <v>0</v>
      </c>
    </row>
    <row r="57" spans="1:18" x14ac:dyDescent="0.3">
      <c r="A57" s="29"/>
      <c r="B57" s="62" t="s">
        <v>50</v>
      </c>
      <c r="C57" s="46" t="s">
        <v>51</v>
      </c>
      <c r="D57" s="27">
        <v>70</v>
      </c>
      <c r="E57" s="41">
        <v>5.13</v>
      </c>
      <c r="F57" s="30">
        <v>5.53</v>
      </c>
      <c r="G57" s="30">
        <v>0.7</v>
      </c>
      <c r="H57" s="30">
        <v>33.81</v>
      </c>
      <c r="I57" s="30">
        <v>163.66</v>
      </c>
      <c r="J57" s="33"/>
      <c r="K57" s="30">
        <v>16.100000000000001</v>
      </c>
      <c r="L57" s="30">
        <v>23.1</v>
      </c>
      <c r="M57" s="30">
        <v>60.9</v>
      </c>
      <c r="N57" s="30">
        <v>0.77</v>
      </c>
      <c r="O57" s="30">
        <v>0</v>
      </c>
      <c r="P57" s="30">
        <v>7.0000000000000007E-2</v>
      </c>
      <c r="Q57" s="30">
        <v>0</v>
      </c>
      <c r="R57" s="30">
        <v>0</v>
      </c>
    </row>
    <row r="58" spans="1:18" x14ac:dyDescent="0.3">
      <c r="A58" s="39" t="s">
        <v>42</v>
      </c>
      <c r="B58" s="39"/>
      <c r="C58" s="39"/>
      <c r="D58" s="25">
        <f>SUM(D52:D57)</f>
        <v>940</v>
      </c>
      <c r="E58" s="25">
        <f t="shared" ref="E58:R58" si="4">SUM(E52:E57)</f>
        <v>208.29000000000002</v>
      </c>
      <c r="F58" s="40">
        <f t="shared" si="4"/>
        <v>43.395000000000003</v>
      </c>
      <c r="G58" s="40">
        <f t="shared" si="4"/>
        <v>25.16</v>
      </c>
      <c r="H58" s="40">
        <f t="shared" si="4"/>
        <v>159.35499999999999</v>
      </c>
      <c r="I58" s="40">
        <f t="shared" si="4"/>
        <v>1037.96</v>
      </c>
      <c r="J58" s="40">
        <f t="shared" si="4"/>
        <v>0</v>
      </c>
      <c r="K58" s="40">
        <f t="shared" si="4"/>
        <v>188.65999999999997</v>
      </c>
      <c r="L58" s="40">
        <f t="shared" si="4"/>
        <v>186.78500000000003</v>
      </c>
      <c r="M58" s="40">
        <f t="shared" si="4"/>
        <v>547.55999999999995</v>
      </c>
      <c r="N58" s="40">
        <f t="shared" si="4"/>
        <v>13.6</v>
      </c>
      <c r="O58" s="40">
        <f t="shared" si="4"/>
        <v>28</v>
      </c>
      <c r="P58" s="40">
        <f t="shared" si="4"/>
        <v>0.45</v>
      </c>
      <c r="Q58" s="40">
        <f t="shared" si="4"/>
        <v>0.26</v>
      </c>
      <c r="R58" s="40">
        <f t="shared" si="4"/>
        <v>57.629999999999995</v>
      </c>
    </row>
    <row r="59" spans="1:18" x14ac:dyDescent="0.3">
      <c r="A59" s="49" t="s">
        <v>52</v>
      </c>
      <c r="B59" s="49"/>
      <c r="C59" s="49"/>
      <c r="D59" s="49"/>
      <c r="E59" s="40">
        <f>E48+E58</f>
        <v>287.45000000000005</v>
      </c>
      <c r="F59" s="40">
        <f>F48+F58</f>
        <v>63.769000000000005</v>
      </c>
      <c r="G59" s="40">
        <f>G48+G58</f>
        <v>42.92</v>
      </c>
      <c r="H59" s="40">
        <f>H48+H58</f>
        <v>246.08499999999998</v>
      </c>
      <c r="I59" s="40">
        <f>I48+I58</f>
        <v>1625.82</v>
      </c>
      <c r="J59" s="33"/>
      <c r="K59" s="40">
        <f t="shared" ref="K59:R59" si="5">K48+K58</f>
        <v>361.68199999999996</v>
      </c>
      <c r="L59" s="40">
        <f t="shared" si="5"/>
        <v>249.78900000000004</v>
      </c>
      <c r="M59" s="40">
        <f t="shared" si="5"/>
        <v>760.83399999999995</v>
      </c>
      <c r="N59" s="40">
        <f t="shared" si="5"/>
        <v>36.693000000000005</v>
      </c>
      <c r="O59" s="40">
        <f t="shared" si="5"/>
        <v>28.09</v>
      </c>
      <c r="P59" s="40">
        <f t="shared" si="5"/>
        <v>5.3630000000000004</v>
      </c>
      <c r="Q59" s="40">
        <f t="shared" si="5"/>
        <v>3.4959999999999996</v>
      </c>
      <c r="R59" s="40">
        <f t="shared" si="5"/>
        <v>59.489999999999995</v>
      </c>
    </row>
    <row r="60" spans="1:18" x14ac:dyDescent="0.3">
      <c r="A60" s="2"/>
      <c r="B60" s="2"/>
      <c r="C60" s="2"/>
      <c r="D60" s="2"/>
      <c r="E60" s="3"/>
      <c r="F60" s="3"/>
      <c r="G60" s="3"/>
      <c r="H60" s="3"/>
      <c r="I60" s="3"/>
      <c r="J60" s="50"/>
      <c r="K60" s="3"/>
      <c r="L60" s="3"/>
      <c r="M60" s="51"/>
      <c r="N60" s="3"/>
      <c r="O60" s="3"/>
      <c r="P60" s="51"/>
      <c r="Q60" s="52"/>
      <c r="R60" s="3"/>
    </row>
    <row r="61" spans="1:18" x14ac:dyDescent="0.3">
      <c r="A61" s="2"/>
      <c r="B61" s="2"/>
      <c r="C61" s="2"/>
      <c r="D61" s="2"/>
      <c r="E61" s="3"/>
      <c r="F61" s="3"/>
      <c r="G61" s="3"/>
      <c r="H61" s="3"/>
      <c r="I61" s="3"/>
      <c r="J61" s="50"/>
      <c r="K61" s="3"/>
      <c r="L61" s="3"/>
      <c r="M61" s="51"/>
      <c r="N61" s="3"/>
      <c r="O61" s="3"/>
      <c r="P61" s="51"/>
      <c r="Q61" s="52"/>
      <c r="R61" s="3"/>
    </row>
    <row r="62" spans="1:18" x14ac:dyDescent="0.3">
      <c r="A62" s="2"/>
      <c r="B62" s="2"/>
      <c r="C62" s="2"/>
      <c r="D62" s="2"/>
      <c r="E62" s="3"/>
      <c r="F62" s="3"/>
      <c r="G62" s="3"/>
      <c r="H62" s="3"/>
      <c r="I62" s="3"/>
      <c r="J62" s="50"/>
      <c r="K62" s="3"/>
      <c r="L62" s="3"/>
      <c r="M62" s="51"/>
      <c r="N62" s="3"/>
      <c r="O62" s="3"/>
      <c r="P62" s="51"/>
      <c r="Q62" s="52"/>
      <c r="R62" s="3"/>
    </row>
  </sheetData>
  <mergeCells count="74">
    <mergeCell ref="O50:R50"/>
    <mergeCell ref="A58:C58"/>
    <mergeCell ref="A59:D59"/>
    <mergeCell ref="A49:R49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F42:F43"/>
    <mergeCell ref="G42:G43"/>
    <mergeCell ref="H42:H43"/>
    <mergeCell ref="I42:I43"/>
    <mergeCell ref="O42:R42"/>
    <mergeCell ref="A48:C48"/>
    <mergeCell ref="A37:R37"/>
    <mergeCell ref="A38:R38"/>
    <mergeCell ref="A39:R39"/>
    <mergeCell ref="A40:R40"/>
    <mergeCell ref="A41:R41"/>
    <mergeCell ref="A42:A43"/>
    <mergeCell ref="B42:B43"/>
    <mergeCell ref="C42:C43"/>
    <mergeCell ref="D42:D43"/>
    <mergeCell ref="E42:E43"/>
    <mergeCell ref="A34:C34"/>
    <mergeCell ref="M34:R34"/>
    <mergeCell ref="A35:C35"/>
    <mergeCell ref="M35:R35"/>
    <mergeCell ref="A36:C36"/>
    <mergeCell ref="M36:R36"/>
    <mergeCell ref="H18:H19"/>
    <mergeCell ref="I18:I19"/>
    <mergeCell ref="O18:R18"/>
    <mergeCell ref="A26:C26"/>
    <mergeCell ref="A27:D27"/>
    <mergeCell ref="A33:C33"/>
    <mergeCell ref="M33:R33"/>
    <mergeCell ref="O10:R10"/>
    <mergeCell ref="A16:C16"/>
    <mergeCell ref="A17:R17"/>
    <mergeCell ref="A18:A19"/>
    <mergeCell ref="B18:B19"/>
    <mergeCell ref="C18:C19"/>
    <mergeCell ref="D18:D19"/>
    <mergeCell ref="E18:E19"/>
    <mergeCell ref="F18:F19"/>
    <mergeCell ref="G18:G19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H4:R4"/>
    <mergeCell ref="A5:R5"/>
    <mergeCell ref="A6:R6"/>
    <mergeCell ref="A7:R7"/>
    <mergeCell ref="A8:R8"/>
    <mergeCell ref="A1:C1"/>
    <mergeCell ref="I1:R1"/>
    <mergeCell ref="A2:C2"/>
    <mergeCell ref="I2:R2"/>
    <mergeCell ref="A3:C3"/>
    <mergeCell ref="H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2024-10-04T11:29:03Z</dcterms:created>
  <dcterms:modified xsi:type="dcterms:W3CDTF">2024-10-04T11:29:25Z</dcterms:modified>
</cp:coreProperties>
</file>