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36" i="1"/>
  <c r="Q48" i="1" s="1"/>
  <c r="P36" i="1"/>
  <c r="P48" i="1" s="1"/>
  <c r="J36" i="1"/>
  <c r="J48" i="1" s="1"/>
  <c r="H36" i="1"/>
  <c r="H48" i="1" s="1"/>
  <c r="F36" i="1"/>
  <c r="F48" i="1" s="1"/>
  <c r="E36" i="1"/>
  <c r="E48" i="1" s="1"/>
  <c r="R32" i="1"/>
  <c r="R36" i="1" s="1"/>
  <c r="R48" i="1" s="1"/>
  <c r="O32" i="1"/>
  <c r="O36" i="1" s="1"/>
  <c r="O48" i="1" s="1"/>
  <c r="N32" i="1"/>
  <c r="N36" i="1" s="1"/>
  <c r="N48" i="1" s="1"/>
  <c r="M32" i="1"/>
  <c r="M36" i="1" s="1"/>
  <c r="M48" i="1" s="1"/>
  <c r="L32" i="1"/>
  <c r="L36" i="1" s="1"/>
  <c r="L48" i="1" s="1"/>
  <c r="K32" i="1"/>
  <c r="K36" i="1" s="1"/>
  <c r="K48" i="1" s="1"/>
  <c r="I32" i="1"/>
  <c r="I36" i="1" s="1"/>
  <c r="I48" i="1" s="1"/>
  <c r="H32" i="1"/>
  <c r="G32" i="1"/>
  <c r="G36" i="1" s="1"/>
  <c r="G48" i="1" s="1"/>
  <c r="F32" i="1"/>
  <c r="R21" i="1"/>
  <c r="P21" i="1"/>
  <c r="O21" i="1"/>
  <c r="J21" i="1"/>
  <c r="H21" i="1"/>
  <c r="F21" i="1"/>
  <c r="E21" i="1"/>
  <c r="Q17" i="1"/>
  <c r="Q21" i="1" s="1"/>
  <c r="P17" i="1"/>
  <c r="N17" i="1"/>
  <c r="N21" i="1" s="1"/>
  <c r="M17" i="1"/>
  <c r="M21" i="1" s="1"/>
  <c r="L17" i="1"/>
  <c r="L21" i="1" s="1"/>
  <c r="K17" i="1"/>
  <c r="K21" i="1" s="1"/>
  <c r="I17" i="1"/>
  <c r="I21" i="1" s="1"/>
  <c r="H17" i="1"/>
  <c r="G17" i="1"/>
  <c r="G21" i="1" s="1"/>
  <c r="F17" i="1"/>
  <c r="R10" i="1"/>
  <c r="R22" i="1" s="1"/>
  <c r="Q10" i="1"/>
  <c r="Q22" i="1" s="1"/>
  <c r="P10" i="1"/>
  <c r="P22" i="1" s="1"/>
  <c r="O10" i="1"/>
  <c r="O22" i="1" s="1"/>
  <c r="N10" i="1"/>
  <c r="N22" i="1" s="1"/>
  <c r="M10" i="1"/>
  <c r="M22" i="1" s="1"/>
  <c r="L10" i="1"/>
  <c r="L22" i="1" s="1"/>
  <c r="K10" i="1"/>
  <c r="K22" i="1" s="1"/>
  <c r="J10" i="1"/>
  <c r="J22" i="1" s="1"/>
  <c r="I10" i="1"/>
  <c r="I22" i="1" s="1"/>
  <c r="H10" i="1"/>
  <c r="H22" i="1" s="1"/>
  <c r="G10" i="1"/>
  <c r="G22" i="1" s="1"/>
  <c r="F10" i="1"/>
  <c r="F22" i="1" s="1"/>
  <c r="E10" i="1"/>
  <c r="E22" i="1" s="1"/>
</calcChain>
</file>

<file path=xl/sharedStrings.xml><?xml version="1.0" encoding="utf-8"?>
<sst xmlns="http://schemas.openxmlformats.org/spreadsheetml/2006/main" count="135" uniqueCount="48">
  <si>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</si>
  <si>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</si>
  <si>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</si>
  <si>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</si>
  <si>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</si>
  <si>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</si>
  <si>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</si>
  <si>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</si>
  <si>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</si>
  <si>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</si>
  <si>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</si>
  <si>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</si>
  <si>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</si>
  <si>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</si>
  <si>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</si>
  <si>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</si>
  <si>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</si>
  <si>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</si>
  <si>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</si>
  <si>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</si>
  <si>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</si>
  <si>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</si>
  <si>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3.</t>
  </si>
  <si>
    <t>Всего</t>
  </si>
  <si>
    <t>ОБЕД</t>
  </si>
  <si>
    <t xml:space="preserve">Хлеб пшеничный </t>
  </si>
  <si>
    <t>ИТОГО:</t>
  </si>
  <si>
    <t>Сырники из творога с  молоком сгущенным</t>
  </si>
  <si>
    <t>200/20</t>
  </si>
  <si>
    <t>Чай с сахаром</t>
  </si>
  <si>
    <t>А, мкг</t>
  </si>
  <si>
    <t>В</t>
  </si>
  <si>
    <t xml:space="preserve"> Компот из чернослив</t>
  </si>
  <si>
    <t>День 3 (старше 12 лет)</t>
  </si>
  <si>
    <t>130/20</t>
  </si>
  <si>
    <t>День 3 (7-11 лет)</t>
  </si>
  <si>
    <t xml:space="preserve">Фрукт свежий, сезонный  </t>
  </si>
  <si>
    <t>Салат из свеклы отварной</t>
  </si>
  <si>
    <t>4.</t>
  </si>
  <si>
    <t>5.</t>
  </si>
  <si>
    <t>Хлеб ржаной</t>
  </si>
  <si>
    <t>6.</t>
  </si>
  <si>
    <t>Батон в/с</t>
  </si>
  <si>
    <t>Щи из свежей капусты с картофелем со сметаной.</t>
  </si>
  <si>
    <t xml:space="preserve">Оладьи из говяжьей печени </t>
  </si>
  <si>
    <t>100/5</t>
  </si>
  <si>
    <t>Макаронные изделия отварные с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</si>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</sst>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0" fontId="0" fillId="0" borderId="1" xfId="0" applyBorder="1"/>
    <xf numFmtId="2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40" zoomScale="70" zoomScaleNormal="70" workbookViewId="0">
      <selection activeCell="A29" sqref="A29:R48"/>
    </sheetView>
  </sheetViews>
  <sheetFormatPr defaultRowHeight="15" x14ac:dyDescent="0.25"/>
  <sheetData>
    <row r="1" spans="1:18" ht="15.75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8" ht="15.75" x14ac:dyDescent="0.25">
      <c r="A2" s="49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ht="15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" customHeight="1" x14ac:dyDescent="0.25">
      <c r="A4" s="35" t="s">
        <v>1</v>
      </c>
      <c r="B4" s="37" t="s">
        <v>2</v>
      </c>
      <c r="C4" s="35" t="s">
        <v>3</v>
      </c>
      <c r="D4" s="37" t="s">
        <v>4</v>
      </c>
      <c r="E4" s="37" t="s">
        <v>5</v>
      </c>
      <c r="F4" s="35" t="s">
        <v>6</v>
      </c>
      <c r="G4" s="35" t="s">
        <v>7</v>
      </c>
      <c r="H4" s="35" t="s">
        <v>8</v>
      </c>
      <c r="I4" s="37" t="s">
        <v>9</v>
      </c>
      <c r="J4" s="7"/>
      <c r="K4" s="5" t="s">
        <v>10</v>
      </c>
      <c r="L4" s="5"/>
      <c r="M4" s="5"/>
      <c r="N4" s="5"/>
      <c r="O4" s="39" t="s">
        <v>11</v>
      </c>
      <c r="P4" s="40"/>
      <c r="Q4" s="40"/>
      <c r="R4" s="41"/>
    </row>
    <row r="5" spans="1:18" x14ac:dyDescent="0.25">
      <c r="A5" s="36"/>
      <c r="B5" s="38"/>
      <c r="C5" s="36"/>
      <c r="D5" s="38"/>
      <c r="E5" s="38"/>
      <c r="F5" s="36"/>
      <c r="G5" s="36"/>
      <c r="H5" s="36"/>
      <c r="I5" s="38"/>
      <c r="J5" s="7"/>
      <c r="K5" s="33" t="s">
        <v>12</v>
      </c>
      <c r="L5" s="32" t="s">
        <v>13</v>
      </c>
      <c r="M5" s="32" t="s">
        <v>14</v>
      </c>
      <c r="N5" s="32" t="s">
        <v>15</v>
      </c>
      <c r="O5" s="32" t="s">
        <v>16</v>
      </c>
      <c r="P5" s="32" t="s">
        <v>17</v>
      </c>
      <c r="Q5" s="32" t="s">
        <v>18</v>
      </c>
      <c r="R5" s="32" t="s">
        <v>19</v>
      </c>
    </row>
    <row r="6" spans="1:18" ht="77.25" x14ac:dyDescent="0.25">
      <c r="A6" s="2">
        <v>219</v>
      </c>
      <c r="B6" s="2" t="s">
        <v>20</v>
      </c>
      <c r="C6" s="14" t="s">
        <v>27</v>
      </c>
      <c r="D6" s="11" t="s">
        <v>28</v>
      </c>
      <c r="E6" s="3">
        <v>97.26</v>
      </c>
      <c r="F6" s="3">
        <v>33.94</v>
      </c>
      <c r="G6" s="3">
        <v>28.19</v>
      </c>
      <c r="H6" s="3">
        <v>53.88</v>
      </c>
      <c r="I6" s="3">
        <v>606.57000000000005</v>
      </c>
      <c r="J6" s="16"/>
      <c r="K6" s="3">
        <v>442.2</v>
      </c>
      <c r="L6" s="3">
        <v>57.64</v>
      </c>
      <c r="M6" s="3">
        <v>493.05</v>
      </c>
      <c r="N6" s="3">
        <v>1.19</v>
      </c>
      <c r="O6" s="3">
        <v>115.97</v>
      </c>
      <c r="P6" s="3">
        <v>0.06</v>
      </c>
      <c r="Q6" s="3">
        <v>0.45</v>
      </c>
      <c r="R6" s="3">
        <v>1.04</v>
      </c>
    </row>
    <row r="7" spans="1:18" x14ac:dyDescent="0.25">
      <c r="A7" s="2"/>
      <c r="B7" s="2" t="s">
        <v>21</v>
      </c>
      <c r="C7" s="9" t="s">
        <v>42</v>
      </c>
      <c r="D7" s="2">
        <v>50</v>
      </c>
      <c r="E7" s="3">
        <v>5.63</v>
      </c>
      <c r="F7" s="3">
        <v>4</v>
      </c>
      <c r="G7" s="3">
        <v>0.7</v>
      </c>
      <c r="H7" s="3">
        <v>21</v>
      </c>
      <c r="I7" s="3">
        <v>106</v>
      </c>
      <c r="J7" s="9"/>
      <c r="K7" s="3">
        <v>11.5</v>
      </c>
      <c r="L7" s="3">
        <v>16.5</v>
      </c>
      <c r="M7" s="3">
        <v>43.5</v>
      </c>
      <c r="N7" s="3">
        <v>1</v>
      </c>
      <c r="O7" s="2">
        <v>0</v>
      </c>
      <c r="P7" s="3">
        <v>0.1</v>
      </c>
      <c r="Q7" s="3">
        <v>0.8</v>
      </c>
      <c r="R7" s="8">
        <v>0</v>
      </c>
    </row>
    <row r="8" spans="1:18" x14ac:dyDescent="0.25">
      <c r="A8" s="2">
        <v>376</v>
      </c>
      <c r="B8" s="2" t="s">
        <v>22</v>
      </c>
      <c r="C8" s="9" t="s">
        <v>29</v>
      </c>
      <c r="D8" s="2">
        <v>200</v>
      </c>
      <c r="E8" s="3">
        <v>1.88</v>
      </c>
      <c r="F8" s="3">
        <v>0.1</v>
      </c>
      <c r="G8" s="3">
        <v>0</v>
      </c>
      <c r="H8" s="3">
        <v>15</v>
      </c>
      <c r="I8" s="3">
        <v>60</v>
      </c>
      <c r="J8" s="16"/>
      <c r="K8" s="3">
        <v>5</v>
      </c>
      <c r="L8" s="3">
        <v>0</v>
      </c>
      <c r="M8" s="3">
        <v>0</v>
      </c>
      <c r="N8" s="3">
        <v>2</v>
      </c>
      <c r="O8" s="8">
        <v>0</v>
      </c>
      <c r="P8" s="8">
        <v>0</v>
      </c>
      <c r="Q8" s="8">
        <v>0</v>
      </c>
      <c r="R8" s="8">
        <v>0</v>
      </c>
    </row>
    <row r="9" spans="1:18" x14ac:dyDescent="0.25">
      <c r="A9" s="28"/>
      <c r="B9" s="11" t="s">
        <v>38</v>
      </c>
      <c r="C9" s="10" t="s">
        <v>36</v>
      </c>
      <c r="D9" s="11">
        <v>120</v>
      </c>
      <c r="E9" s="12">
        <v>34.799999999999997</v>
      </c>
      <c r="F9" s="18">
        <v>1.32</v>
      </c>
      <c r="G9" s="17">
        <v>0.66</v>
      </c>
      <c r="H9" s="18">
        <v>13.36</v>
      </c>
      <c r="I9" s="12">
        <v>77.55</v>
      </c>
      <c r="J9" s="19"/>
      <c r="K9" s="12">
        <v>66</v>
      </c>
      <c r="L9" s="12">
        <v>41.25</v>
      </c>
      <c r="M9" s="12">
        <v>56.1</v>
      </c>
      <c r="N9" s="12">
        <v>1.32</v>
      </c>
      <c r="O9" s="12">
        <v>24.75</v>
      </c>
      <c r="P9" s="12">
        <v>3.2000000000000001E-2</v>
      </c>
      <c r="Q9" s="12">
        <v>0</v>
      </c>
      <c r="R9" s="12">
        <v>297</v>
      </c>
    </row>
    <row r="10" spans="1:18" ht="15" customHeight="1" x14ac:dyDescent="0.25">
      <c r="A10" s="42" t="s">
        <v>23</v>
      </c>
      <c r="B10" s="43"/>
      <c r="C10" s="44"/>
      <c r="D10" s="13">
        <v>590</v>
      </c>
      <c r="E10" s="6">
        <f t="shared" ref="E10:R10" si="0">SUM(E6:E9)</f>
        <v>139.57</v>
      </c>
      <c r="F10" s="6">
        <f t="shared" si="0"/>
        <v>39.36</v>
      </c>
      <c r="G10" s="6">
        <f t="shared" si="0"/>
        <v>29.55</v>
      </c>
      <c r="H10" s="6">
        <f t="shared" si="0"/>
        <v>103.24</v>
      </c>
      <c r="I10" s="6">
        <f t="shared" si="0"/>
        <v>850.12</v>
      </c>
      <c r="J10" s="6">
        <f t="shared" si="0"/>
        <v>0</v>
      </c>
      <c r="K10" s="6">
        <f t="shared" si="0"/>
        <v>524.70000000000005</v>
      </c>
      <c r="L10" s="6">
        <f t="shared" si="0"/>
        <v>115.39</v>
      </c>
      <c r="M10" s="6">
        <f t="shared" si="0"/>
        <v>592.65</v>
      </c>
      <c r="N10" s="6">
        <f t="shared" si="0"/>
        <v>5.51</v>
      </c>
      <c r="O10" s="6">
        <f t="shared" si="0"/>
        <v>140.72</v>
      </c>
      <c r="P10" s="6">
        <f t="shared" si="0"/>
        <v>0.192</v>
      </c>
      <c r="Q10" s="6">
        <f t="shared" si="0"/>
        <v>1.25</v>
      </c>
      <c r="R10" s="6">
        <f t="shared" si="0"/>
        <v>298.04000000000002</v>
      </c>
    </row>
    <row r="11" spans="1:18" ht="15" customHeight="1" x14ac:dyDescent="0.25">
      <c r="A11" s="45" t="s">
        <v>24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1:18" ht="15" customHeight="1" x14ac:dyDescent="0.25">
      <c r="A12" s="48" t="s">
        <v>1</v>
      </c>
      <c r="B12" s="34" t="s">
        <v>2</v>
      </c>
      <c r="C12" s="48" t="s">
        <v>3</v>
      </c>
      <c r="D12" s="34" t="s">
        <v>4</v>
      </c>
      <c r="E12" s="34" t="s">
        <v>5</v>
      </c>
      <c r="F12" s="35" t="s">
        <v>6</v>
      </c>
      <c r="G12" s="35" t="s">
        <v>7</v>
      </c>
      <c r="H12" s="35" t="s">
        <v>8</v>
      </c>
      <c r="I12" s="34" t="s">
        <v>9</v>
      </c>
      <c r="J12" s="7"/>
      <c r="K12" s="5" t="s">
        <v>10</v>
      </c>
      <c r="L12" s="5"/>
      <c r="M12" s="5"/>
      <c r="N12" s="5"/>
      <c r="O12" s="34" t="s">
        <v>11</v>
      </c>
      <c r="P12" s="34"/>
      <c r="Q12" s="34"/>
      <c r="R12" s="34"/>
    </row>
    <row r="13" spans="1:18" x14ac:dyDescent="0.25">
      <c r="A13" s="48"/>
      <c r="B13" s="34"/>
      <c r="C13" s="48"/>
      <c r="D13" s="34"/>
      <c r="E13" s="34"/>
      <c r="F13" s="36"/>
      <c r="G13" s="36"/>
      <c r="H13" s="36"/>
      <c r="I13" s="34"/>
      <c r="J13" s="7"/>
      <c r="K13" s="33" t="s">
        <v>12</v>
      </c>
      <c r="L13" s="32" t="s">
        <v>13</v>
      </c>
      <c r="M13" s="32" t="s">
        <v>14</v>
      </c>
      <c r="N13" s="32" t="s">
        <v>15</v>
      </c>
      <c r="O13" s="32" t="s">
        <v>30</v>
      </c>
      <c r="P13" s="32" t="s">
        <v>31</v>
      </c>
      <c r="Q13" s="32" t="s">
        <v>18</v>
      </c>
      <c r="R13" s="32" t="s">
        <v>19</v>
      </c>
    </row>
    <row r="14" spans="1:18" ht="39" x14ac:dyDescent="0.25">
      <c r="A14" s="29">
        <v>52</v>
      </c>
      <c r="B14" s="2" t="s">
        <v>20</v>
      </c>
      <c r="C14" s="30" t="s">
        <v>37</v>
      </c>
      <c r="D14" s="2">
        <v>100</v>
      </c>
      <c r="E14" s="3">
        <v>8.3699999999999992</v>
      </c>
      <c r="F14" s="31">
        <v>1.7</v>
      </c>
      <c r="G14" s="31">
        <v>6</v>
      </c>
      <c r="H14" s="31">
        <v>11</v>
      </c>
      <c r="I14" s="3">
        <v>104</v>
      </c>
      <c r="J14" s="3"/>
      <c r="K14" s="3">
        <v>35.200000000000003</v>
      </c>
      <c r="L14" s="3">
        <v>20.8</v>
      </c>
      <c r="M14" s="3">
        <v>41</v>
      </c>
      <c r="N14" s="3">
        <v>1.3</v>
      </c>
      <c r="O14" s="3">
        <v>0</v>
      </c>
      <c r="P14" s="3">
        <v>0</v>
      </c>
      <c r="Q14" s="3">
        <v>0.2</v>
      </c>
      <c r="R14" s="3">
        <v>9.5</v>
      </c>
    </row>
    <row r="15" spans="1:18" ht="77.25" x14ac:dyDescent="0.25">
      <c r="A15" s="2">
        <v>88</v>
      </c>
      <c r="B15" s="2" t="s">
        <v>21</v>
      </c>
      <c r="C15" s="4" t="s">
        <v>43</v>
      </c>
      <c r="D15" s="11">
        <v>250</v>
      </c>
      <c r="E15" s="2">
        <v>10.92</v>
      </c>
      <c r="F15" s="3">
        <v>1.6</v>
      </c>
      <c r="G15" s="3">
        <v>4.9000000000000004</v>
      </c>
      <c r="H15" s="3">
        <v>11.5</v>
      </c>
      <c r="I15" s="3">
        <v>96.8</v>
      </c>
      <c r="J15" s="1"/>
      <c r="K15" s="3">
        <v>75.2</v>
      </c>
      <c r="L15" s="3">
        <v>14.7</v>
      </c>
      <c r="M15" s="3">
        <v>34.200000000000003</v>
      </c>
      <c r="N15" s="3">
        <v>1.0249999999999999</v>
      </c>
      <c r="O15" s="3">
        <v>1</v>
      </c>
      <c r="P15" s="3">
        <v>5.5</v>
      </c>
      <c r="Q15" s="3">
        <v>0.6</v>
      </c>
      <c r="R15" s="3">
        <v>9.5</v>
      </c>
    </row>
    <row r="16" spans="1:18" ht="51.75" x14ac:dyDescent="0.25">
      <c r="A16" s="2">
        <v>282</v>
      </c>
      <c r="B16" s="2" t="s">
        <v>22</v>
      </c>
      <c r="C16" s="30" t="s">
        <v>44</v>
      </c>
      <c r="D16" s="11" t="s">
        <v>45</v>
      </c>
      <c r="E16" s="3">
        <v>70.25</v>
      </c>
      <c r="F16" s="3">
        <v>16.8</v>
      </c>
      <c r="G16" s="3">
        <v>23.1</v>
      </c>
      <c r="H16" s="3">
        <v>6.1</v>
      </c>
      <c r="I16" s="3">
        <v>299.7</v>
      </c>
      <c r="J16" s="16"/>
      <c r="K16" s="3">
        <v>19.5</v>
      </c>
      <c r="L16" s="3">
        <v>22</v>
      </c>
      <c r="M16" s="3">
        <v>346.9</v>
      </c>
      <c r="N16" s="3">
        <v>7.4</v>
      </c>
      <c r="O16" s="3">
        <v>9.6999999999999993</v>
      </c>
      <c r="P16" s="3">
        <v>2.7</v>
      </c>
      <c r="Q16" s="3">
        <v>9.5</v>
      </c>
      <c r="R16" s="3">
        <v>34.6</v>
      </c>
    </row>
    <row r="17" spans="1:18" ht="64.5" x14ac:dyDescent="0.25">
      <c r="A17" s="2">
        <v>309</v>
      </c>
      <c r="B17" s="11" t="s">
        <v>38</v>
      </c>
      <c r="C17" s="55" t="s">
        <v>46</v>
      </c>
      <c r="D17" s="11">
        <v>180</v>
      </c>
      <c r="E17" s="3">
        <v>13.18</v>
      </c>
      <c r="F17" s="3">
        <f>5.52*180/150</f>
        <v>6.6239999999999997</v>
      </c>
      <c r="G17" s="3">
        <f>4.5*180/150</f>
        <v>5.4</v>
      </c>
      <c r="H17" s="3">
        <f>26.45*180/150</f>
        <v>31.74</v>
      </c>
      <c r="I17" s="3">
        <f>168.45*180/150</f>
        <v>202.14</v>
      </c>
      <c r="J17" s="56"/>
      <c r="K17" s="3">
        <f>4.86*180/150</f>
        <v>5.8320000000000007</v>
      </c>
      <c r="L17" s="3">
        <f>21.12*180/150</f>
        <v>25.344000000000001</v>
      </c>
      <c r="M17" s="3">
        <f>37.17*180/150</f>
        <v>44.603999999999999</v>
      </c>
      <c r="N17" s="3">
        <f>1.1025*180/150</f>
        <v>1.3230000000000002</v>
      </c>
      <c r="O17" s="3">
        <v>0</v>
      </c>
      <c r="P17" s="3">
        <f>0.0525*180/150</f>
        <v>6.3E-2</v>
      </c>
      <c r="Q17" s="3">
        <f>0.78*180/150</f>
        <v>0.93600000000000005</v>
      </c>
      <c r="R17" s="3">
        <v>0</v>
      </c>
    </row>
    <row r="18" spans="1:18" x14ac:dyDescent="0.25">
      <c r="A18" s="2">
        <v>348</v>
      </c>
      <c r="B18" s="2" t="s">
        <v>38</v>
      </c>
      <c r="C18" s="9" t="s">
        <v>32</v>
      </c>
      <c r="D18" s="2">
        <v>200</v>
      </c>
      <c r="E18" s="2">
        <v>10.97</v>
      </c>
      <c r="F18" s="3">
        <v>0.6</v>
      </c>
      <c r="G18" s="3">
        <v>0</v>
      </c>
      <c r="H18" s="3">
        <v>37</v>
      </c>
      <c r="I18" s="3">
        <v>150.4</v>
      </c>
      <c r="J18" s="1"/>
      <c r="K18" s="3">
        <v>11.2</v>
      </c>
      <c r="L18" s="3">
        <v>0</v>
      </c>
      <c r="M18" s="3">
        <v>0</v>
      </c>
      <c r="N18" s="3">
        <v>0.5</v>
      </c>
      <c r="O18" s="3">
        <v>0</v>
      </c>
      <c r="P18" s="3">
        <v>0</v>
      </c>
      <c r="Q18" s="3">
        <v>0</v>
      </c>
      <c r="R18" s="3">
        <v>0.4</v>
      </c>
    </row>
    <row r="19" spans="1:18" x14ac:dyDescent="0.25">
      <c r="A19" s="2"/>
      <c r="B19" s="2" t="s">
        <v>39</v>
      </c>
      <c r="C19" s="9" t="s">
        <v>40</v>
      </c>
      <c r="D19" s="11">
        <v>40</v>
      </c>
      <c r="E19" s="3">
        <v>2.93</v>
      </c>
      <c r="F19" s="3">
        <v>2.2400000000000002</v>
      </c>
      <c r="G19" s="3">
        <v>0.44000000000000006</v>
      </c>
      <c r="H19" s="3">
        <v>19.759999999999998</v>
      </c>
      <c r="I19" s="3">
        <v>91.960000000000008</v>
      </c>
      <c r="J19" s="1"/>
      <c r="K19" s="3">
        <v>9.1999999999999993</v>
      </c>
      <c r="L19" s="3">
        <v>10</v>
      </c>
      <c r="M19" s="3">
        <v>42.4</v>
      </c>
      <c r="N19" s="3">
        <v>1.24</v>
      </c>
      <c r="O19" s="3">
        <v>0</v>
      </c>
      <c r="P19" s="3">
        <v>0.04</v>
      </c>
      <c r="Q19" s="3">
        <v>0</v>
      </c>
      <c r="R19" s="3">
        <v>0</v>
      </c>
    </row>
    <row r="20" spans="1:18" x14ac:dyDescent="0.25">
      <c r="A20" s="2"/>
      <c r="B20" s="2" t="s">
        <v>41</v>
      </c>
      <c r="C20" s="10" t="s">
        <v>25</v>
      </c>
      <c r="D20" s="11">
        <v>70</v>
      </c>
      <c r="E20" s="12">
        <v>5.13</v>
      </c>
      <c r="F20" s="3">
        <v>5.53</v>
      </c>
      <c r="G20" s="3">
        <v>0.7</v>
      </c>
      <c r="H20" s="3">
        <v>33.81</v>
      </c>
      <c r="I20" s="3">
        <v>163.66</v>
      </c>
      <c r="J20" s="16"/>
      <c r="K20" s="3">
        <v>16.100000000000001</v>
      </c>
      <c r="L20" s="3">
        <v>23.1</v>
      </c>
      <c r="M20" s="3">
        <v>60.9</v>
      </c>
      <c r="N20" s="3">
        <v>0.77</v>
      </c>
      <c r="O20" s="3">
        <v>0</v>
      </c>
      <c r="P20" s="3">
        <v>7.0000000000000007E-2</v>
      </c>
      <c r="Q20" s="3">
        <v>0</v>
      </c>
      <c r="R20" s="3">
        <v>0</v>
      </c>
    </row>
    <row r="21" spans="1:18" x14ac:dyDescent="0.25">
      <c r="A21" s="52" t="s">
        <v>23</v>
      </c>
      <c r="B21" s="52"/>
      <c r="C21" s="52"/>
      <c r="D21" s="32">
        <v>945</v>
      </c>
      <c r="E21" s="32">
        <f t="shared" ref="E21:R21" si="1">SUM(E14:E20)</f>
        <v>121.75</v>
      </c>
      <c r="F21" s="6">
        <f t="shared" si="1"/>
        <v>35.094000000000001</v>
      </c>
      <c r="G21" s="6">
        <f t="shared" si="1"/>
        <v>40.54</v>
      </c>
      <c r="H21" s="6">
        <f t="shared" si="1"/>
        <v>150.91</v>
      </c>
      <c r="I21" s="6">
        <f t="shared" si="1"/>
        <v>1108.6600000000001</v>
      </c>
      <c r="J21" s="6">
        <f t="shared" si="1"/>
        <v>0</v>
      </c>
      <c r="K21" s="6">
        <f t="shared" si="1"/>
        <v>172.23199999999997</v>
      </c>
      <c r="L21" s="6">
        <f t="shared" si="1"/>
        <v>115.94399999999999</v>
      </c>
      <c r="M21" s="6">
        <f t="shared" si="1"/>
        <v>570.00399999999991</v>
      </c>
      <c r="N21" s="6">
        <f t="shared" si="1"/>
        <v>13.558000000000002</v>
      </c>
      <c r="O21" s="6">
        <f t="shared" si="1"/>
        <v>10.7</v>
      </c>
      <c r="P21" s="6">
        <f t="shared" si="1"/>
        <v>8.3729999999999993</v>
      </c>
      <c r="Q21" s="6">
        <f t="shared" si="1"/>
        <v>11.236000000000001</v>
      </c>
      <c r="R21" s="6">
        <f t="shared" si="1"/>
        <v>54</v>
      </c>
    </row>
    <row r="22" spans="1:18" x14ac:dyDescent="0.25">
      <c r="A22" s="53" t="s">
        <v>26</v>
      </c>
      <c r="B22" s="53"/>
      <c r="C22" s="53"/>
      <c r="D22" s="53"/>
      <c r="E22" s="6">
        <f t="shared" ref="E22:R22" si="2">E10+E21</f>
        <v>261.32</v>
      </c>
      <c r="F22" s="6">
        <f t="shared" si="2"/>
        <v>74.454000000000008</v>
      </c>
      <c r="G22" s="6">
        <f t="shared" si="2"/>
        <v>70.09</v>
      </c>
      <c r="H22" s="6">
        <f t="shared" si="2"/>
        <v>254.14999999999998</v>
      </c>
      <c r="I22" s="6">
        <f t="shared" si="2"/>
        <v>1958.7800000000002</v>
      </c>
      <c r="J22" s="6">
        <f t="shared" si="2"/>
        <v>0</v>
      </c>
      <c r="K22" s="6">
        <f t="shared" si="2"/>
        <v>696.93200000000002</v>
      </c>
      <c r="L22" s="6">
        <f t="shared" si="2"/>
        <v>231.334</v>
      </c>
      <c r="M22" s="6">
        <f t="shared" si="2"/>
        <v>1162.654</v>
      </c>
      <c r="N22" s="6">
        <f t="shared" si="2"/>
        <v>19.068000000000001</v>
      </c>
      <c r="O22" s="6">
        <f t="shared" si="2"/>
        <v>151.41999999999999</v>
      </c>
      <c r="P22" s="6">
        <f t="shared" si="2"/>
        <v>8.5649999999999995</v>
      </c>
      <c r="Q22" s="6">
        <f t="shared" si="2"/>
        <v>12.486000000000001</v>
      </c>
      <c r="R22" s="6">
        <f t="shared" si="2"/>
        <v>352.04</v>
      </c>
    </row>
    <row r="23" spans="1:18" x14ac:dyDescent="0.25">
      <c r="A23" s="47"/>
      <c r="B23" s="47"/>
      <c r="C23" s="47"/>
      <c r="D23" s="47"/>
      <c r="E23" s="20"/>
      <c r="F23" s="20"/>
      <c r="G23" s="20"/>
      <c r="H23" s="20"/>
      <c r="I23" s="20"/>
      <c r="J23" s="22"/>
      <c r="K23" s="20"/>
      <c r="L23" s="20"/>
      <c r="M23" s="20"/>
      <c r="N23" s="20"/>
      <c r="O23" s="20"/>
      <c r="P23" s="20"/>
      <c r="Q23" s="20"/>
      <c r="R23" s="20"/>
    </row>
    <row r="27" spans="1:18" ht="15.7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t="15.75" x14ac:dyDescent="0.25">
      <c r="A28" s="49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ht="15" customHeight="1" x14ac:dyDescent="0.25">
      <c r="A29" s="45" t="s">
        <v>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15" customHeight="1" x14ac:dyDescent="0.25">
      <c r="A30" s="35" t="s">
        <v>1</v>
      </c>
      <c r="B30" s="37" t="s">
        <v>2</v>
      </c>
      <c r="C30" s="35" t="s">
        <v>3</v>
      </c>
      <c r="D30" s="37" t="s">
        <v>4</v>
      </c>
      <c r="E30" s="37" t="s">
        <v>5</v>
      </c>
      <c r="F30" s="35" t="s">
        <v>6</v>
      </c>
      <c r="G30" s="35" t="s">
        <v>7</v>
      </c>
      <c r="H30" s="35" t="s">
        <v>8</v>
      </c>
      <c r="I30" s="37" t="s">
        <v>9</v>
      </c>
      <c r="J30" s="7"/>
      <c r="K30" s="5" t="s">
        <v>10</v>
      </c>
      <c r="L30" s="5"/>
      <c r="M30" s="5"/>
      <c r="N30" s="5"/>
      <c r="O30" s="39" t="s">
        <v>11</v>
      </c>
      <c r="P30" s="40"/>
      <c r="Q30" s="40"/>
      <c r="R30" s="41"/>
    </row>
    <row r="31" spans="1:18" x14ac:dyDescent="0.25">
      <c r="A31" s="36"/>
      <c r="B31" s="38"/>
      <c r="C31" s="36"/>
      <c r="D31" s="38"/>
      <c r="E31" s="38"/>
      <c r="F31" s="36"/>
      <c r="G31" s="36"/>
      <c r="H31" s="36"/>
      <c r="I31" s="38"/>
      <c r="J31" s="7"/>
      <c r="K31" s="33" t="s">
        <v>12</v>
      </c>
      <c r="L31" s="32" t="s">
        <v>13</v>
      </c>
      <c r="M31" s="32" t="s">
        <v>14</v>
      </c>
      <c r="N31" s="32" t="s">
        <v>15</v>
      </c>
      <c r="O31" s="32" t="s">
        <v>16</v>
      </c>
      <c r="P31" s="32" t="s">
        <v>17</v>
      </c>
      <c r="Q31" s="32" t="s">
        <v>18</v>
      </c>
      <c r="R31" s="32" t="s">
        <v>19</v>
      </c>
    </row>
    <row r="32" spans="1:18" ht="77.25" x14ac:dyDescent="0.25">
      <c r="A32" s="2">
        <v>219</v>
      </c>
      <c r="B32" s="2" t="s">
        <v>20</v>
      </c>
      <c r="C32" s="14" t="s">
        <v>27</v>
      </c>
      <c r="D32" s="11" t="s">
        <v>34</v>
      </c>
      <c r="E32" s="3">
        <v>66.02</v>
      </c>
      <c r="F32" s="3">
        <f>10.8*150/70</f>
        <v>23.142857142857142</v>
      </c>
      <c r="G32" s="3">
        <f>8.97*150/70</f>
        <v>19.221428571428572</v>
      </c>
      <c r="H32" s="3">
        <f>17.14*150/70</f>
        <v>36.728571428571428</v>
      </c>
      <c r="I32" s="3">
        <f>193*150/70</f>
        <v>413.57142857142856</v>
      </c>
      <c r="J32" s="9"/>
      <c r="K32" s="3">
        <f>140.7*150/70</f>
        <v>301.5</v>
      </c>
      <c r="L32" s="3">
        <f>18.34*150/70</f>
        <v>39.299999999999997</v>
      </c>
      <c r="M32" s="3">
        <f>156.88*150/70</f>
        <v>336.17142857142858</v>
      </c>
      <c r="N32" s="3">
        <f>0.38*150/70</f>
        <v>0.81428571428571428</v>
      </c>
      <c r="O32" s="3">
        <f>36.9*150/70</f>
        <v>79.071428571428569</v>
      </c>
      <c r="P32" s="3">
        <v>4.2000000000000003E-2</v>
      </c>
      <c r="Q32" s="3">
        <v>0.31</v>
      </c>
      <c r="R32" s="3">
        <f>0.33*150/70</f>
        <v>0.70714285714285718</v>
      </c>
    </row>
    <row r="33" spans="1:18" x14ac:dyDescent="0.25">
      <c r="A33" s="2"/>
      <c r="B33" s="2" t="s">
        <v>21</v>
      </c>
      <c r="C33" s="9" t="s">
        <v>42</v>
      </c>
      <c r="D33" s="2">
        <v>50</v>
      </c>
      <c r="E33" s="3">
        <v>5.63</v>
      </c>
      <c r="F33" s="3">
        <v>4</v>
      </c>
      <c r="G33" s="3">
        <v>0.7</v>
      </c>
      <c r="H33" s="3">
        <v>21</v>
      </c>
      <c r="I33" s="3">
        <v>106</v>
      </c>
      <c r="J33" s="9"/>
      <c r="K33" s="3">
        <v>11.5</v>
      </c>
      <c r="L33" s="3">
        <v>16.5</v>
      </c>
      <c r="M33" s="3">
        <v>43.5</v>
      </c>
      <c r="N33" s="3">
        <v>1</v>
      </c>
      <c r="O33" s="2">
        <v>0</v>
      </c>
      <c r="P33" s="3">
        <v>0.1</v>
      </c>
      <c r="Q33" s="3">
        <v>0.8</v>
      </c>
      <c r="R33" s="8">
        <v>0</v>
      </c>
    </row>
    <row r="34" spans="1:18" x14ac:dyDescent="0.25">
      <c r="A34" s="2">
        <v>376</v>
      </c>
      <c r="B34" s="2" t="s">
        <v>22</v>
      </c>
      <c r="C34" s="9" t="s">
        <v>29</v>
      </c>
      <c r="D34" s="2">
        <v>200</v>
      </c>
      <c r="E34" s="3">
        <v>1.88</v>
      </c>
      <c r="F34" s="3">
        <v>0.1</v>
      </c>
      <c r="G34" s="2">
        <v>0</v>
      </c>
      <c r="H34" s="3">
        <v>15</v>
      </c>
      <c r="I34" s="3">
        <v>60</v>
      </c>
      <c r="J34" s="9"/>
      <c r="K34" s="3">
        <v>5</v>
      </c>
      <c r="L34" s="8">
        <v>0</v>
      </c>
      <c r="M34" s="8">
        <v>0</v>
      </c>
      <c r="N34" s="3">
        <v>2</v>
      </c>
      <c r="O34" s="8">
        <v>0</v>
      </c>
      <c r="P34" s="8">
        <v>0</v>
      </c>
      <c r="Q34" s="3">
        <v>0</v>
      </c>
      <c r="R34" s="8">
        <v>0</v>
      </c>
    </row>
    <row r="35" spans="1:18" x14ac:dyDescent="0.25">
      <c r="A35" s="15"/>
      <c r="B35" s="17" t="s">
        <v>38</v>
      </c>
      <c r="C35" s="10" t="s">
        <v>36</v>
      </c>
      <c r="D35" s="11">
        <v>120</v>
      </c>
      <c r="E35" s="12">
        <v>34.799999999999997</v>
      </c>
      <c r="F35" s="18">
        <v>1.32</v>
      </c>
      <c r="G35" s="17">
        <v>0.66</v>
      </c>
      <c r="H35" s="18">
        <v>13.36</v>
      </c>
      <c r="I35" s="12">
        <v>77.55</v>
      </c>
      <c r="J35" s="19"/>
      <c r="K35" s="12">
        <v>66</v>
      </c>
      <c r="L35" s="12">
        <v>41.25</v>
      </c>
      <c r="M35" s="12">
        <v>56.1</v>
      </c>
      <c r="N35" s="12">
        <v>1.32</v>
      </c>
      <c r="O35" s="12">
        <v>24.75</v>
      </c>
      <c r="P35" s="12">
        <v>3.2000000000000001E-2</v>
      </c>
      <c r="Q35" s="12">
        <v>0</v>
      </c>
      <c r="R35" s="12">
        <v>297</v>
      </c>
    </row>
    <row r="36" spans="1:18" ht="15" customHeight="1" x14ac:dyDescent="0.25">
      <c r="A36" s="42" t="s">
        <v>23</v>
      </c>
      <c r="B36" s="43"/>
      <c r="C36" s="44"/>
      <c r="D36" s="13">
        <v>520</v>
      </c>
      <c r="E36" s="6">
        <f t="shared" ref="E36:R36" si="3">SUM(E32:E35)</f>
        <v>108.32999999999998</v>
      </c>
      <c r="F36" s="6">
        <f t="shared" si="3"/>
        <v>28.562857142857144</v>
      </c>
      <c r="G36" s="6">
        <f t="shared" si="3"/>
        <v>20.581428571428571</v>
      </c>
      <c r="H36" s="6">
        <f t="shared" si="3"/>
        <v>86.088571428571427</v>
      </c>
      <c r="I36" s="6">
        <f t="shared" si="3"/>
        <v>657.12142857142851</v>
      </c>
      <c r="J36" s="6">
        <f t="shared" si="3"/>
        <v>0</v>
      </c>
      <c r="K36" s="6">
        <f t="shared" si="3"/>
        <v>384</v>
      </c>
      <c r="L36" s="6">
        <f t="shared" si="3"/>
        <v>97.05</v>
      </c>
      <c r="M36" s="6">
        <f t="shared" si="3"/>
        <v>435.7714285714286</v>
      </c>
      <c r="N36" s="6">
        <f t="shared" si="3"/>
        <v>5.1342857142857143</v>
      </c>
      <c r="O36" s="6">
        <f t="shared" si="3"/>
        <v>103.82142857142857</v>
      </c>
      <c r="P36" s="6">
        <f t="shared" si="3"/>
        <v>0.17400000000000002</v>
      </c>
      <c r="Q36" s="6">
        <f t="shared" si="3"/>
        <v>1.1100000000000001</v>
      </c>
      <c r="R36" s="6">
        <f t="shared" si="3"/>
        <v>297.70714285714286</v>
      </c>
    </row>
    <row r="37" spans="1:18" ht="15" customHeight="1" x14ac:dyDescent="0.25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pans="1:18" x14ac:dyDescent="0.25">
      <c r="A38" s="48" t="s">
        <v>1</v>
      </c>
      <c r="B38" s="34" t="s">
        <v>2</v>
      </c>
      <c r="C38" s="48" t="s">
        <v>3</v>
      </c>
      <c r="D38" s="34" t="s">
        <v>4</v>
      </c>
      <c r="E38" s="34" t="s">
        <v>5</v>
      </c>
      <c r="F38" s="35" t="s">
        <v>6</v>
      </c>
      <c r="G38" s="35" t="s">
        <v>7</v>
      </c>
      <c r="H38" s="35" t="s">
        <v>8</v>
      </c>
      <c r="I38" s="34" t="s">
        <v>9</v>
      </c>
      <c r="J38" s="7"/>
      <c r="K38" s="5" t="s">
        <v>10</v>
      </c>
      <c r="L38" s="5"/>
      <c r="M38" s="5"/>
      <c r="N38" s="5"/>
      <c r="O38" s="34" t="s">
        <v>11</v>
      </c>
      <c r="P38" s="34"/>
      <c r="Q38" s="34"/>
      <c r="R38" s="34"/>
    </row>
    <row r="39" spans="1:18" x14ac:dyDescent="0.25">
      <c r="A39" s="48"/>
      <c r="B39" s="34"/>
      <c r="C39" s="48"/>
      <c r="D39" s="34"/>
      <c r="E39" s="34"/>
      <c r="F39" s="36"/>
      <c r="G39" s="36"/>
      <c r="H39" s="36"/>
      <c r="I39" s="34"/>
      <c r="J39" s="7"/>
      <c r="K39" s="33" t="s">
        <v>12</v>
      </c>
      <c r="L39" s="32" t="s">
        <v>13</v>
      </c>
      <c r="M39" s="32" t="s">
        <v>14</v>
      </c>
      <c r="N39" s="32" t="s">
        <v>15</v>
      </c>
      <c r="O39" s="32" t="s">
        <v>30</v>
      </c>
      <c r="P39" s="32" t="s">
        <v>31</v>
      </c>
      <c r="Q39" s="32" t="s">
        <v>18</v>
      </c>
      <c r="R39" s="32" t="s">
        <v>19</v>
      </c>
    </row>
    <row r="40" spans="1:18" ht="38.25" x14ac:dyDescent="0.25">
      <c r="A40" s="23">
        <v>52</v>
      </c>
      <c r="B40" s="24">
        <v>1</v>
      </c>
      <c r="C40" s="25" t="s">
        <v>37</v>
      </c>
      <c r="D40" s="24">
        <v>60</v>
      </c>
      <c r="E40" s="24">
        <v>5.0199999999999996</v>
      </c>
      <c r="F40" s="26">
        <v>1</v>
      </c>
      <c r="G40" s="26">
        <v>3.6</v>
      </c>
      <c r="H40" s="26">
        <v>6.6</v>
      </c>
      <c r="I40" s="27">
        <v>62.4</v>
      </c>
      <c r="J40" s="9"/>
      <c r="K40" s="27">
        <v>21.1</v>
      </c>
      <c r="L40" s="3">
        <v>12.5</v>
      </c>
      <c r="M40" s="3">
        <v>24.6</v>
      </c>
      <c r="N40" s="3">
        <v>0.8</v>
      </c>
      <c r="O40" s="8">
        <v>0</v>
      </c>
      <c r="P40" s="8">
        <v>0</v>
      </c>
      <c r="Q40" s="3">
        <v>0.1</v>
      </c>
      <c r="R40" s="3">
        <v>5.7</v>
      </c>
    </row>
    <row r="41" spans="1:18" ht="77.25" x14ac:dyDescent="0.25">
      <c r="A41" s="2">
        <v>88</v>
      </c>
      <c r="B41" s="2" t="s">
        <v>21</v>
      </c>
      <c r="C41" s="4" t="s">
        <v>43</v>
      </c>
      <c r="D41" s="2">
        <v>200</v>
      </c>
      <c r="E41" s="3">
        <v>8.73</v>
      </c>
      <c r="F41" s="3">
        <v>1.6</v>
      </c>
      <c r="G41" s="3">
        <v>4.9000000000000004</v>
      </c>
      <c r="H41" s="3">
        <v>11.5</v>
      </c>
      <c r="I41" s="3">
        <v>96.8</v>
      </c>
      <c r="J41" s="21"/>
      <c r="K41" s="3">
        <v>75.2</v>
      </c>
      <c r="L41" s="3">
        <v>14.7</v>
      </c>
      <c r="M41" s="3">
        <v>34.200000000000003</v>
      </c>
      <c r="N41" s="3">
        <v>1.0249999999999999</v>
      </c>
      <c r="O41" s="3">
        <v>1</v>
      </c>
      <c r="P41" s="3">
        <v>5.5</v>
      </c>
      <c r="Q41" s="3">
        <v>0.94599999999999995</v>
      </c>
      <c r="R41" s="3">
        <v>6.6</v>
      </c>
    </row>
    <row r="42" spans="1:18" ht="51.75" x14ac:dyDescent="0.25">
      <c r="A42" s="2">
        <v>282</v>
      </c>
      <c r="B42" s="2" t="s">
        <v>22</v>
      </c>
      <c r="C42" s="30" t="s">
        <v>44</v>
      </c>
      <c r="D42" s="11" t="s">
        <v>47</v>
      </c>
      <c r="E42" s="3">
        <v>63.88</v>
      </c>
      <c r="F42" s="3">
        <v>15.28</v>
      </c>
      <c r="G42" s="3">
        <v>18.46</v>
      </c>
      <c r="H42" s="2">
        <v>6.25</v>
      </c>
      <c r="I42" s="3">
        <v>268.36</v>
      </c>
      <c r="J42" s="9"/>
      <c r="K42" s="3">
        <v>19.600000000000001</v>
      </c>
      <c r="L42" s="3">
        <v>15.09</v>
      </c>
      <c r="M42" s="3">
        <v>223.38</v>
      </c>
      <c r="N42" s="3">
        <v>11.47</v>
      </c>
      <c r="O42" s="2">
        <v>6.48</v>
      </c>
      <c r="P42" s="3">
        <v>0.21</v>
      </c>
      <c r="Q42" s="3">
        <v>5.8</v>
      </c>
      <c r="R42" s="3">
        <v>15.5</v>
      </c>
    </row>
    <row r="43" spans="1:18" ht="64.5" x14ac:dyDescent="0.25">
      <c r="A43" s="2">
        <v>309</v>
      </c>
      <c r="B43" s="11" t="s">
        <v>38</v>
      </c>
      <c r="C43" s="55" t="s">
        <v>46</v>
      </c>
      <c r="D43" s="2">
        <v>150</v>
      </c>
      <c r="E43" s="3">
        <v>10.99</v>
      </c>
      <c r="F43" s="3">
        <v>5.52</v>
      </c>
      <c r="G43" s="3">
        <v>4.5</v>
      </c>
      <c r="H43" s="3">
        <v>26.45</v>
      </c>
      <c r="I43" s="3">
        <v>168.45</v>
      </c>
      <c r="J43" s="56"/>
      <c r="K43" s="3">
        <v>4.8600000000000003</v>
      </c>
      <c r="L43" s="3">
        <v>21.12</v>
      </c>
      <c r="M43" s="3">
        <v>37.17</v>
      </c>
      <c r="N43" s="3">
        <v>1.1025</v>
      </c>
      <c r="O43" s="8">
        <v>0</v>
      </c>
      <c r="P43" s="3">
        <v>5.2500000000000005E-2</v>
      </c>
      <c r="Q43" s="3"/>
      <c r="R43" s="3"/>
    </row>
    <row r="44" spans="1:18" x14ac:dyDescent="0.25">
      <c r="A44" s="2">
        <v>348</v>
      </c>
      <c r="B44" s="2" t="s">
        <v>38</v>
      </c>
      <c r="C44" s="9" t="s">
        <v>32</v>
      </c>
      <c r="D44" s="2">
        <v>200</v>
      </c>
      <c r="E44" s="2">
        <v>10.97</v>
      </c>
      <c r="F44" s="3">
        <v>0.6</v>
      </c>
      <c r="G44" s="3">
        <v>0</v>
      </c>
      <c r="H44" s="3">
        <v>37</v>
      </c>
      <c r="I44" s="3">
        <v>150.4</v>
      </c>
      <c r="J44" s="21"/>
      <c r="K44" s="3">
        <v>11.2</v>
      </c>
      <c r="L44" s="8">
        <v>0</v>
      </c>
      <c r="M44" s="8">
        <v>0</v>
      </c>
      <c r="N44" s="3">
        <v>0.5</v>
      </c>
      <c r="O44" s="8">
        <v>0</v>
      </c>
      <c r="P44" s="3">
        <v>0</v>
      </c>
      <c r="Q44" s="8">
        <v>0</v>
      </c>
      <c r="R44" s="3">
        <v>0.4</v>
      </c>
    </row>
    <row r="45" spans="1:18" x14ac:dyDescent="0.25">
      <c r="A45" s="2"/>
      <c r="B45" s="2" t="s">
        <v>39</v>
      </c>
      <c r="C45" s="9" t="s">
        <v>40</v>
      </c>
      <c r="D45" s="2">
        <v>30</v>
      </c>
      <c r="E45" s="3">
        <v>2.2000000000000002</v>
      </c>
      <c r="F45" s="3">
        <v>1.68</v>
      </c>
      <c r="G45" s="3">
        <v>0.33</v>
      </c>
      <c r="H45" s="3">
        <v>14.82</v>
      </c>
      <c r="I45" s="3">
        <v>68.97</v>
      </c>
      <c r="J45" s="21"/>
      <c r="K45" s="3">
        <v>6.9</v>
      </c>
      <c r="L45" s="3">
        <v>7.5</v>
      </c>
      <c r="M45" s="3">
        <v>31.799999999999997</v>
      </c>
      <c r="N45" s="3">
        <v>0.92999999999999994</v>
      </c>
      <c r="O45" s="8">
        <v>0</v>
      </c>
      <c r="P45" s="3">
        <v>0.03</v>
      </c>
      <c r="Q45" s="8">
        <v>0</v>
      </c>
      <c r="R45" s="8">
        <v>0</v>
      </c>
    </row>
    <row r="46" spans="1:18" x14ac:dyDescent="0.25">
      <c r="A46" s="2"/>
      <c r="B46" s="2" t="s">
        <v>41</v>
      </c>
      <c r="C46" s="10" t="s">
        <v>25</v>
      </c>
      <c r="D46" s="2">
        <v>30</v>
      </c>
      <c r="E46" s="12">
        <v>2.2000000000000002</v>
      </c>
      <c r="F46" s="3">
        <v>2.37</v>
      </c>
      <c r="G46" s="3">
        <v>0.3</v>
      </c>
      <c r="H46" s="3">
        <v>14.49</v>
      </c>
      <c r="I46" s="3">
        <v>70.14</v>
      </c>
      <c r="J46" s="9"/>
      <c r="K46" s="3">
        <v>6.8999999999999995</v>
      </c>
      <c r="L46" s="3">
        <v>9.8999999999999986</v>
      </c>
      <c r="M46" s="3">
        <v>26.099999999999998</v>
      </c>
      <c r="N46" s="3">
        <v>0.33</v>
      </c>
      <c r="O46" s="8">
        <v>0</v>
      </c>
      <c r="P46" s="3">
        <v>0.03</v>
      </c>
      <c r="Q46" s="8">
        <v>0</v>
      </c>
      <c r="R46" s="8">
        <v>0</v>
      </c>
    </row>
    <row r="47" spans="1:18" x14ac:dyDescent="0.25">
      <c r="A47" s="52" t="s">
        <v>23</v>
      </c>
      <c r="B47" s="52"/>
      <c r="C47" s="52"/>
      <c r="D47" s="32">
        <v>765</v>
      </c>
      <c r="E47" s="6">
        <f t="shared" ref="E47" si="4">SUM(E40:E46)</f>
        <v>103.99</v>
      </c>
      <c r="F47" s="6">
        <f>SUM(F40:F46)</f>
        <v>28.05</v>
      </c>
      <c r="G47" s="6">
        <f t="shared" ref="G47:R47" si="5">SUM(G40:G46)</f>
        <v>32.089999999999996</v>
      </c>
      <c r="H47" s="6">
        <f t="shared" si="5"/>
        <v>117.11</v>
      </c>
      <c r="I47" s="6">
        <f t="shared" si="5"/>
        <v>885.52</v>
      </c>
      <c r="J47" s="6">
        <f t="shared" si="5"/>
        <v>0</v>
      </c>
      <c r="K47" s="6">
        <f t="shared" si="5"/>
        <v>145.76000000000002</v>
      </c>
      <c r="L47" s="6">
        <f t="shared" si="5"/>
        <v>80.81</v>
      </c>
      <c r="M47" s="6">
        <f t="shared" si="5"/>
        <v>377.25000000000006</v>
      </c>
      <c r="N47" s="6">
        <f t="shared" si="5"/>
        <v>16.157499999999999</v>
      </c>
      <c r="O47" s="6">
        <f t="shared" si="5"/>
        <v>7.48</v>
      </c>
      <c r="P47" s="6">
        <f t="shared" si="5"/>
        <v>5.8225000000000007</v>
      </c>
      <c r="Q47" s="6">
        <f t="shared" si="5"/>
        <v>6.8460000000000001</v>
      </c>
      <c r="R47" s="6">
        <f t="shared" si="5"/>
        <v>28.2</v>
      </c>
    </row>
    <row r="48" spans="1:18" x14ac:dyDescent="0.25">
      <c r="A48" s="53" t="s">
        <v>26</v>
      </c>
      <c r="B48" s="53"/>
      <c r="C48" s="53"/>
      <c r="D48" s="53"/>
      <c r="E48" s="6">
        <f t="shared" ref="E48:R48" si="6">E36+E47</f>
        <v>212.32</v>
      </c>
      <c r="F48" s="6">
        <f t="shared" si="6"/>
        <v>56.612857142857145</v>
      </c>
      <c r="G48" s="6">
        <f t="shared" si="6"/>
        <v>52.671428571428564</v>
      </c>
      <c r="H48" s="6">
        <f t="shared" si="6"/>
        <v>203.19857142857143</v>
      </c>
      <c r="I48" s="6">
        <f t="shared" si="6"/>
        <v>1542.6414285714286</v>
      </c>
      <c r="J48" s="6">
        <f t="shared" si="6"/>
        <v>0</v>
      </c>
      <c r="K48" s="6">
        <f t="shared" si="6"/>
        <v>529.76</v>
      </c>
      <c r="L48" s="6">
        <f t="shared" si="6"/>
        <v>177.86</v>
      </c>
      <c r="M48" s="6">
        <f t="shared" si="6"/>
        <v>813.02142857142871</v>
      </c>
      <c r="N48" s="6">
        <f t="shared" si="6"/>
        <v>21.291785714285712</v>
      </c>
      <c r="O48" s="6">
        <f t="shared" si="6"/>
        <v>111.30142857142857</v>
      </c>
      <c r="P48" s="6">
        <f t="shared" si="6"/>
        <v>5.9965000000000011</v>
      </c>
      <c r="Q48" s="6">
        <f t="shared" si="6"/>
        <v>7.9560000000000004</v>
      </c>
      <c r="R48" s="6">
        <f t="shared" si="6"/>
        <v>325.90714285714284</v>
      </c>
    </row>
  </sheetData>
  <mergeCells count="55">
    <mergeCell ref="A47:C47"/>
    <mergeCell ref="A48:D48"/>
    <mergeCell ref="F38:F39"/>
    <mergeCell ref="G38:G39"/>
    <mergeCell ref="H38:H39"/>
    <mergeCell ref="I38:I39"/>
    <mergeCell ref="O38:R38"/>
    <mergeCell ref="A27:R27"/>
    <mergeCell ref="A28:R28"/>
    <mergeCell ref="A10:C10"/>
    <mergeCell ref="A11:R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O12:R12"/>
    <mergeCell ref="A21:C21"/>
    <mergeCell ref="A22:D22"/>
    <mergeCell ref="A1:R1"/>
    <mergeCell ref="A2:R2"/>
    <mergeCell ref="A3:R3"/>
    <mergeCell ref="A4:A5"/>
    <mergeCell ref="B4:B5"/>
    <mergeCell ref="C4:C5"/>
    <mergeCell ref="I4:I5"/>
    <mergeCell ref="O4:R4"/>
    <mergeCell ref="D4:D5"/>
    <mergeCell ref="E4:E5"/>
    <mergeCell ref="F4:F5"/>
    <mergeCell ref="G4:G5"/>
    <mergeCell ref="H4:H5"/>
    <mergeCell ref="A23:D23"/>
    <mergeCell ref="C30:C31"/>
    <mergeCell ref="D30:D31"/>
    <mergeCell ref="E30:E31"/>
    <mergeCell ref="F30:F31"/>
    <mergeCell ref="G30:G31"/>
    <mergeCell ref="A29:R29"/>
    <mergeCell ref="A30:A31"/>
    <mergeCell ref="H30:H31"/>
    <mergeCell ref="I30:I31"/>
    <mergeCell ref="O30:R30"/>
    <mergeCell ref="B30:B31"/>
    <mergeCell ref="A36:C36"/>
    <mergeCell ref="A37:R37"/>
    <mergeCell ref="A38:A39"/>
    <mergeCell ref="B38:B39"/>
    <mergeCell ref="C38:C39"/>
    <mergeCell ref="D38:D39"/>
    <mergeCell ref="E38:E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2024-02-28T04:53:23Z</dcterms:modified>
</cp:coreProperties>
</file>