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1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45" i="1" l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Q35" i="1"/>
  <c r="Q46" i="1" s="1"/>
  <c r="P35" i="1"/>
  <c r="P46" i="1" s="1"/>
  <c r="J35" i="1"/>
  <c r="J46" i="1" s="1"/>
  <c r="H35" i="1"/>
  <c r="H46" i="1" s="1"/>
  <c r="F35" i="1"/>
  <c r="F46" i="1" s="1"/>
  <c r="E35" i="1"/>
  <c r="E46" i="1" s="1"/>
  <c r="R32" i="1"/>
  <c r="R35" i="1" s="1"/>
  <c r="R46" i="1" s="1"/>
  <c r="O32" i="1"/>
  <c r="O35" i="1" s="1"/>
  <c r="O46" i="1" s="1"/>
  <c r="N32" i="1"/>
  <c r="N35" i="1" s="1"/>
  <c r="N46" i="1" s="1"/>
  <c r="M32" i="1"/>
  <c r="M35" i="1" s="1"/>
  <c r="M46" i="1" s="1"/>
  <c r="L32" i="1"/>
  <c r="L35" i="1" s="1"/>
  <c r="L46" i="1" s="1"/>
  <c r="K32" i="1"/>
  <c r="K35" i="1" s="1"/>
  <c r="K46" i="1" s="1"/>
  <c r="I32" i="1"/>
  <c r="I35" i="1" s="1"/>
  <c r="I46" i="1" s="1"/>
  <c r="H32" i="1"/>
  <c r="G32" i="1"/>
  <c r="G35" i="1" s="1"/>
  <c r="G46" i="1" s="1"/>
  <c r="F32" i="1"/>
  <c r="O19" i="1"/>
  <c r="N19" i="1"/>
  <c r="L19" i="1"/>
  <c r="J19" i="1"/>
  <c r="H19" i="1"/>
  <c r="F19" i="1"/>
  <c r="E19" i="1"/>
  <c r="R14" i="1"/>
  <c r="R19" i="1" s="1"/>
  <c r="Q14" i="1"/>
  <c r="Q19" i="1" s="1"/>
  <c r="P14" i="1"/>
  <c r="P19" i="1" s="1"/>
  <c r="N14" i="1"/>
  <c r="M14" i="1"/>
  <c r="M19" i="1" s="1"/>
  <c r="K14" i="1"/>
  <c r="K19" i="1" s="1"/>
  <c r="I14" i="1"/>
  <c r="I19" i="1" s="1"/>
  <c r="H14" i="1"/>
  <c r="G14" i="1"/>
  <c r="G19" i="1" s="1"/>
  <c r="F14" i="1"/>
  <c r="R9" i="1"/>
  <c r="R20" i="1" s="1"/>
  <c r="Q9" i="1"/>
  <c r="Q20" i="1" s="1"/>
  <c r="P9" i="1"/>
  <c r="P20" i="1" s="1"/>
  <c r="O9" i="1"/>
  <c r="O20" i="1" s="1"/>
  <c r="N9" i="1"/>
  <c r="N20" i="1" s="1"/>
  <c r="M9" i="1"/>
  <c r="M20" i="1" s="1"/>
  <c r="L9" i="1"/>
  <c r="L20" i="1" s="1"/>
  <c r="K9" i="1"/>
  <c r="K20" i="1" s="1"/>
  <c r="J9" i="1"/>
  <c r="J20" i="1" s="1"/>
  <c r="I9" i="1"/>
  <c r="I20" i="1" s="1"/>
  <c r="H9" i="1"/>
  <c r="H20" i="1" s="1"/>
  <c r="G9" i="1"/>
  <c r="G20" i="1" s="1"/>
  <c r="F9" i="1"/>
  <c r="F20" i="1" s="1"/>
  <c r="E9" i="1"/>
  <c r="E20" i="1" s="1"/>
</calcChain>
</file>

<file path=xl/sharedStrings.xml><?xml version="1.0" encoding="utf-8"?>
<sst xmlns="http://schemas.openxmlformats.org/spreadsheetml/2006/main" count="127" uniqueCount="46">
  <si>
    <t>ЗАВТРАК</t>
  </si>
  <si>
    <t>№ рец.</t>
  </si>
  <si>
    <t>№</t>
  </si>
  <si>
    <t>Наименование блюд</t>
  </si>
  <si>
    <t>Выход, г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</si>
  <si>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</si>
  <si>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</si>
  <si>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</si>
  <si>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</si>
  <si>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</si>
  <si>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</si>
  <si>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</si>
  <si>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</si>
  <si>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</si>
  <si>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</si>
  <si>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</si>
  <si>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</si>
  <si>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</si>
  <si>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</si>
  <si>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</si>
  <si>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</si>
  <si>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>2.</t>
  </si>
  <si>
    <t>3.</t>
  </si>
  <si>
    <t>Всего</t>
  </si>
  <si>
    <t>ОБЕД</t>
  </si>
  <si>
    <t xml:space="preserve">Хлеб пшеничный </t>
  </si>
  <si>
    <t>ИТОГО:</t>
  </si>
  <si>
    <t>Сырники из творога с  молоком сгущенным</t>
  </si>
  <si>
    <t>200/20</t>
  </si>
  <si>
    <t>Чай с сахаром</t>
  </si>
  <si>
    <t>А, мкг</t>
  </si>
  <si>
    <t>В</t>
  </si>
  <si>
    <t>Суп картофельный с макаронными изделиями ( вермишель )</t>
  </si>
  <si>
    <t xml:space="preserve"> Компот из чернослив</t>
  </si>
  <si>
    <t>День 3 (старше 12 лет)</t>
  </si>
  <si>
    <t>130/20</t>
  </si>
  <si>
    <t>День 3 (7-11 лет)</t>
  </si>
  <si>
    <t xml:space="preserve">Фрукт свежий, сезонный  </t>
  </si>
  <si>
    <t>Салат из свеклы отварной</t>
  </si>
  <si>
    <t>Рагу из курицы</t>
  </si>
  <si>
    <t>90/150</t>
  </si>
  <si>
    <t>4.</t>
  </si>
  <si>
    <t>5.</t>
  </si>
  <si>
    <t>Хлеб ржаной</t>
  </si>
  <si>
    <t>6.</t>
  </si>
  <si>
    <t>100/180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</si>
</sst>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4" fillId="2" borderId="1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0" fillId="0" borderId="1" xfId="0" applyNumberForma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 vertical="center" wrapText="1"/>
    </xf>
    <xf numFmtId="2" fontId="1" fillId="0" borderId="1" xfId="0" applyNumberFormat="1" applyFont="1" applyBorder="1"/>
    <xf numFmtId="0" fontId="1" fillId="2" borderId="6" xfId="0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/>
    <xf numFmtId="2" fontId="2" fillId="0" borderId="0" xfId="0" applyNumberFormat="1" applyFont="1" applyBorder="1" applyAlignment="1">
      <alignment horizontal="center"/>
    </xf>
    <xf numFmtId="0" fontId="0" fillId="0" borderId="1" xfId="0" applyBorder="1"/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/>
    <xf numFmtId="0" fontId="1" fillId="0" borderId="0" xfId="0" applyFont="1" applyBorder="1"/>
    <xf numFmtId="0" fontId="5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2" fontId="1" fillId="0" borderId="6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abSelected="1" topLeftCell="A16" zoomScale="70" zoomScaleNormal="70" workbookViewId="0">
      <selection activeCell="G51" sqref="G51"/>
    </sheetView>
  </sheetViews>
  <sheetFormatPr defaultRowHeight="15" x14ac:dyDescent="0.25"/>
  <sheetData>
    <row r="1" spans="1:18" ht="15.75" x14ac:dyDescent="0.25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8"/>
    </row>
    <row r="2" spans="1:18" ht="15.75" x14ac:dyDescent="0.25">
      <c r="A2" s="56" t="s">
        <v>34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8"/>
    </row>
    <row r="3" spans="1:18" ht="15" customHeight="1" x14ac:dyDescent="0.25">
      <c r="A3" s="49" t="s">
        <v>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8" ht="15" customHeight="1" x14ac:dyDescent="0.25">
      <c r="A4" s="53" t="s">
        <v>1</v>
      </c>
      <c r="B4" s="59" t="s">
        <v>2</v>
      </c>
      <c r="C4" s="53" t="s">
        <v>3</v>
      </c>
      <c r="D4" s="59" t="s">
        <v>4</v>
      </c>
      <c r="E4" s="59" t="s">
        <v>5</v>
      </c>
      <c r="F4" s="53" t="s">
        <v>6</v>
      </c>
      <c r="G4" s="53" t="s">
        <v>7</v>
      </c>
      <c r="H4" s="53" t="s">
        <v>8</v>
      </c>
      <c r="I4" s="59" t="s">
        <v>9</v>
      </c>
      <c r="J4" s="12"/>
      <c r="K4" s="10" t="s">
        <v>10</v>
      </c>
      <c r="L4" s="10"/>
      <c r="M4" s="10"/>
      <c r="N4" s="10"/>
      <c r="O4" s="63" t="s">
        <v>11</v>
      </c>
      <c r="P4" s="64"/>
      <c r="Q4" s="64"/>
      <c r="R4" s="65"/>
    </row>
    <row r="5" spans="1:18" x14ac:dyDescent="0.25">
      <c r="A5" s="54"/>
      <c r="B5" s="60"/>
      <c r="C5" s="54"/>
      <c r="D5" s="60"/>
      <c r="E5" s="60"/>
      <c r="F5" s="54"/>
      <c r="G5" s="54"/>
      <c r="H5" s="54"/>
      <c r="I5" s="60"/>
      <c r="J5" s="12"/>
      <c r="K5" s="34" t="s">
        <v>12</v>
      </c>
      <c r="L5" s="33" t="s">
        <v>13</v>
      </c>
      <c r="M5" s="33" t="s">
        <v>14</v>
      </c>
      <c r="N5" s="33" t="s">
        <v>15</v>
      </c>
      <c r="O5" s="33" t="s">
        <v>16</v>
      </c>
      <c r="P5" s="33" t="s">
        <v>17</v>
      </c>
      <c r="Q5" s="33" t="s">
        <v>18</v>
      </c>
      <c r="R5" s="33" t="s">
        <v>19</v>
      </c>
    </row>
    <row r="6" spans="1:18" ht="77.25" x14ac:dyDescent="0.25">
      <c r="A6" s="7">
        <v>219</v>
      </c>
      <c r="B6" s="7" t="s">
        <v>20</v>
      </c>
      <c r="C6" s="19" t="s">
        <v>27</v>
      </c>
      <c r="D6" s="16" t="s">
        <v>28</v>
      </c>
      <c r="E6" s="8">
        <v>97.26</v>
      </c>
      <c r="F6" s="8">
        <v>33.94</v>
      </c>
      <c r="G6" s="8">
        <v>28.19</v>
      </c>
      <c r="H6" s="8">
        <v>53.88</v>
      </c>
      <c r="I6" s="8">
        <v>606.57000000000005</v>
      </c>
      <c r="J6" s="21"/>
      <c r="K6" s="8">
        <v>442.2</v>
      </c>
      <c r="L6" s="8">
        <v>57.64</v>
      </c>
      <c r="M6" s="8">
        <v>493.05</v>
      </c>
      <c r="N6" s="8">
        <v>1.19</v>
      </c>
      <c r="O6" s="8">
        <v>115.97</v>
      </c>
      <c r="P6" s="8">
        <v>0.06</v>
      </c>
      <c r="Q6" s="8">
        <v>0.45</v>
      </c>
      <c r="R6" s="8">
        <v>1.04</v>
      </c>
    </row>
    <row r="7" spans="1:18" x14ac:dyDescent="0.25">
      <c r="A7" s="7">
        <v>376</v>
      </c>
      <c r="B7" s="7" t="s">
        <v>21</v>
      </c>
      <c r="C7" s="14" t="s">
        <v>29</v>
      </c>
      <c r="D7" s="7">
        <v>200</v>
      </c>
      <c r="E7" s="8">
        <v>1.88</v>
      </c>
      <c r="F7" s="8">
        <v>0.1</v>
      </c>
      <c r="G7" s="8">
        <v>0</v>
      </c>
      <c r="H7" s="8">
        <v>15</v>
      </c>
      <c r="I7" s="8">
        <v>60</v>
      </c>
      <c r="J7" s="21"/>
      <c r="K7" s="8">
        <v>5</v>
      </c>
      <c r="L7" s="8">
        <v>0</v>
      </c>
      <c r="M7" s="8">
        <v>0</v>
      </c>
      <c r="N7" s="8">
        <v>2</v>
      </c>
      <c r="O7" s="13">
        <v>0</v>
      </c>
      <c r="P7" s="13">
        <v>0</v>
      </c>
      <c r="Q7" s="13">
        <v>0</v>
      </c>
      <c r="R7" s="13">
        <v>0</v>
      </c>
    </row>
    <row r="8" spans="1:18" x14ac:dyDescent="0.25">
      <c r="A8" s="40"/>
      <c r="B8" s="16" t="s">
        <v>22</v>
      </c>
      <c r="C8" s="15" t="s">
        <v>37</v>
      </c>
      <c r="D8" s="16">
        <v>165</v>
      </c>
      <c r="E8" s="17">
        <v>47.85</v>
      </c>
      <c r="F8" s="23">
        <v>1.32</v>
      </c>
      <c r="G8" s="22">
        <v>0.66</v>
      </c>
      <c r="H8" s="23">
        <v>13.36</v>
      </c>
      <c r="I8" s="17">
        <v>77.55</v>
      </c>
      <c r="J8" s="24"/>
      <c r="K8" s="17">
        <v>66</v>
      </c>
      <c r="L8" s="17">
        <v>41.25</v>
      </c>
      <c r="M8" s="17">
        <v>56.1</v>
      </c>
      <c r="N8" s="17">
        <v>1.32</v>
      </c>
      <c r="O8" s="17">
        <v>24.75</v>
      </c>
      <c r="P8" s="17">
        <v>3.2000000000000001E-2</v>
      </c>
      <c r="Q8" s="17">
        <v>0</v>
      </c>
      <c r="R8" s="17">
        <v>297</v>
      </c>
    </row>
    <row r="9" spans="1:18" x14ac:dyDescent="0.25">
      <c r="A9" s="46" t="s">
        <v>23</v>
      </c>
      <c r="B9" s="47"/>
      <c r="C9" s="48"/>
      <c r="D9" s="18">
        <v>585</v>
      </c>
      <c r="E9" s="11">
        <f t="shared" ref="E9:R9" si="0">SUM(E6:E8)</f>
        <v>146.99</v>
      </c>
      <c r="F9" s="11">
        <f t="shared" si="0"/>
        <v>35.36</v>
      </c>
      <c r="G9" s="11">
        <f t="shared" si="0"/>
        <v>28.85</v>
      </c>
      <c r="H9" s="11">
        <f t="shared" si="0"/>
        <v>82.24</v>
      </c>
      <c r="I9" s="11">
        <f t="shared" si="0"/>
        <v>744.12</v>
      </c>
      <c r="J9" s="11">
        <f t="shared" si="0"/>
        <v>0</v>
      </c>
      <c r="K9" s="11">
        <f t="shared" si="0"/>
        <v>513.20000000000005</v>
      </c>
      <c r="L9" s="11">
        <f t="shared" si="0"/>
        <v>98.89</v>
      </c>
      <c r="M9" s="11">
        <f t="shared" si="0"/>
        <v>549.15</v>
      </c>
      <c r="N9" s="11">
        <f t="shared" si="0"/>
        <v>4.51</v>
      </c>
      <c r="O9" s="11">
        <f t="shared" si="0"/>
        <v>140.72</v>
      </c>
      <c r="P9" s="11">
        <f t="shared" si="0"/>
        <v>9.1999999999999998E-2</v>
      </c>
      <c r="Q9" s="11">
        <f t="shared" si="0"/>
        <v>0.45</v>
      </c>
      <c r="R9" s="11">
        <f t="shared" si="0"/>
        <v>298.04000000000002</v>
      </c>
    </row>
    <row r="10" spans="1:18" ht="15" customHeight="1" x14ac:dyDescent="0.25">
      <c r="A10" s="49" t="s">
        <v>24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50"/>
    </row>
    <row r="11" spans="1:18" ht="15" customHeight="1" x14ac:dyDescent="0.25">
      <c r="A11" s="51" t="s">
        <v>1</v>
      </c>
      <c r="B11" s="52" t="s">
        <v>2</v>
      </c>
      <c r="C11" s="51" t="s">
        <v>3</v>
      </c>
      <c r="D11" s="52" t="s">
        <v>4</v>
      </c>
      <c r="E11" s="52" t="s">
        <v>5</v>
      </c>
      <c r="F11" s="53" t="s">
        <v>6</v>
      </c>
      <c r="G11" s="53" t="s">
        <v>7</v>
      </c>
      <c r="H11" s="53" t="s">
        <v>8</v>
      </c>
      <c r="I11" s="52" t="s">
        <v>9</v>
      </c>
      <c r="J11" s="12"/>
      <c r="K11" s="10" t="s">
        <v>10</v>
      </c>
      <c r="L11" s="10"/>
      <c r="M11" s="10"/>
      <c r="N11" s="10"/>
      <c r="O11" s="52" t="s">
        <v>11</v>
      </c>
      <c r="P11" s="52"/>
      <c r="Q11" s="52"/>
      <c r="R11" s="52"/>
    </row>
    <row r="12" spans="1:18" ht="15" customHeight="1" x14ac:dyDescent="0.25">
      <c r="A12" s="51"/>
      <c r="B12" s="52"/>
      <c r="C12" s="51"/>
      <c r="D12" s="52"/>
      <c r="E12" s="52"/>
      <c r="F12" s="54"/>
      <c r="G12" s="54"/>
      <c r="H12" s="54"/>
      <c r="I12" s="52"/>
      <c r="J12" s="12"/>
      <c r="K12" s="34" t="s">
        <v>12</v>
      </c>
      <c r="L12" s="33" t="s">
        <v>13</v>
      </c>
      <c r="M12" s="33" t="s">
        <v>14</v>
      </c>
      <c r="N12" s="33" t="s">
        <v>15</v>
      </c>
      <c r="O12" s="33" t="s">
        <v>30</v>
      </c>
      <c r="P12" s="33" t="s">
        <v>31</v>
      </c>
      <c r="Q12" s="33" t="s">
        <v>18</v>
      </c>
      <c r="R12" s="33" t="s">
        <v>19</v>
      </c>
    </row>
    <row r="13" spans="1:18" ht="39" x14ac:dyDescent="0.25">
      <c r="A13" s="41">
        <v>52</v>
      </c>
      <c r="B13" s="7" t="s">
        <v>20</v>
      </c>
      <c r="C13" s="42" t="s">
        <v>38</v>
      </c>
      <c r="D13" s="7">
        <v>100</v>
      </c>
      <c r="E13" s="8">
        <v>8.3699999999999992</v>
      </c>
      <c r="F13" s="43">
        <v>1.7</v>
      </c>
      <c r="G13" s="43">
        <v>6</v>
      </c>
      <c r="H13" s="43">
        <v>11</v>
      </c>
      <c r="I13" s="8">
        <v>104</v>
      </c>
      <c r="J13" s="8"/>
      <c r="K13" s="8">
        <v>35.200000000000003</v>
      </c>
      <c r="L13" s="8">
        <v>20.8</v>
      </c>
      <c r="M13" s="8">
        <v>41</v>
      </c>
      <c r="N13" s="8">
        <v>1.3</v>
      </c>
      <c r="O13" s="8">
        <v>0</v>
      </c>
      <c r="P13" s="8">
        <v>0</v>
      </c>
      <c r="Q13" s="8">
        <v>0.2</v>
      </c>
      <c r="R13" s="8">
        <v>9.5</v>
      </c>
    </row>
    <row r="14" spans="1:18" ht="115.5" x14ac:dyDescent="0.25">
      <c r="A14" s="4">
        <v>103</v>
      </c>
      <c r="B14" s="4" t="s">
        <v>21</v>
      </c>
      <c r="C14" s="5" t="s">
        <v>32</v>
      </c>
      <c r="D14" s="1">
        <v>250</v>
      </c>
      <c r="E14" s="2">
        <v>8.08</v>
      </c>
      <c r="F14" s="2">
        <f>2.15*250/200</f>
        <v>2.6875</v>
      </c>
      <c r="G14" s="2">
        <f>2.27*250/200</f>
        <v>2.8374999999999999</v>
      </c>
      <c r="H14" s="2">
        <f>13.96*250/200</f>
        <v>17.45</v>
      </c>
      <c r="I14" s="2">
        <f>94.6*250/200</f>
        <v>118.25</v>
      </c>
      <c r="J14" s="6"/>
      <c r="K14" s="2">
        <f>23.36*250/200</f>
        <v>29.2</v>
      </c>
      <c r="L14" s="2">
        <v>21.82</v>
      </c>
      <c r="M14" s="2">
        <f>54.06*250/200</f>
        <v>67.575000000000003</v>
      </c>
      <c r="N14" s="2">
        <f>0.9*250/200</f>
        <v>1.125</v>
      </c>
      <c r="O14" s="2">
        <v>0</v>
      </c>
      <c r="P14" s="2">
        <f>0.09*250/200</f>
        <v>0.1125</v>
      </c>
      <c r="Q14" s="2">
        <f>0.946*250/200</f>
        <v>1.1825000000000001</v>
      </c>
      <c r="R14" s="2">
        <f>6.6*250/200</f>
        <v>8.25</v>
      </c>
    </row>
    <row r="15" spans="1:18" ht="26.25" x14ac:dyDescent="0.25">
      <c r="A15" s="7">
        <v>289</v>
      </c>
      <c r="B15" s="7" t="s">
        <v>22</v>
      </c>
      <c r="C15" s="42" t="s">
        <v>39</v>
      </c>
      <c r="D15" s="7" t="s">
        <v>45</v>
      </c>
      <c r="E15" s="8">
        <v>67.45</v>
      </c>
      <c r="F15" s="8">
        <v>22.6</v>
      </c>
      <c r="G15" s="8">
        <v>28.6</v>
      </c>
      <c r="H15" s="8">
        <v>29.4</v>
      </c>
      <c r="I15" s="8">
        <v>465.6</v>
      </c>
      <c r="J15" s="8"/>
      <c r="K15" s="8">
        <v>58.9</v>
      </c>
      <c r="L15" s="8">
        <v>62.2</v>
      </c>
      <c r="M15" s="8">
        <v>173.1</v>
      </c>
      <c r="N15" s="8">
        <v>3</v>
      </c>
      <c r="O15" s="8">
        <v>0</v>
      </c>
      <c r="P15" s="8">
        <v>0.3</v>
      </c>
      <c r="Q15" s="8">
        <v>6.7</v>
      </c>
      <c r="R15" s="8">
        <v>18.100000000000001</v>
      </c>
    </row>
    <row r="16" spans="1:18" x14ac:dyDescent="0.25">
      <c r="A16" s="7">
        <v>348</v>
      </c>
      <c r="B16" s="7" t="s">
        <v>41</v>
      </c>
      <c r="C16" s="14" t="s">
        <v>33</v>
      </c>
      <c r="D16" s="7">
        <v>200</v>
      </c>
      <c r="E16" s="7">
        <v>10.97</v>
      </c>
      <c r="F16" s="8">
        <v>0.6</v>
      </c>
      <c r="G16" s="8">
        <v>0</v>
      </c>
      <c r="H16" s="8">
        <v>37</v>
      </c>
      <c r="I16" s="8">
        <v>150.4</v>
      </c>
      <c r="J16" s="3"/>
      <c r="K16" s="8">
        <v>11.2</v>
      </c>
      <c r="L16" s="8">
        <v>0</v>
      </c>
      <c r="M16" s="8">
        <v>0</v>
      </c>
      <c r="N16" s="8">
        <v>0.5</v>
      </c>
      <c r="O16" s="8">
        <v>0</v>
      </c>
      <c r="P16" s="8">
        <v>0</v>
      </c>
      <c r="Q16" s="8">
        <v>0</v>
      </c>
      <c r="R16" s="8">
        <v>0.4</v>
      </c>
    </row>
    <row r="17" spans="1:18" x14ac:dyDescent="0.25">
      <c r="A17" s="7"/>
      <c r="B17" s="7" t="s">
        <v>42</v>
      </c>
      <c r="C17" s="14" t="s">
        <v>43</v>
      </c>
      <c r="D17" s="16">
        <v>40</v>
      </c>
      <c r="E17" s="8">
        <v>2.93</v>
      </c>
      <c r="F17" s="8">
        <v>2.2400000000000002</v>
      </c>
      <c r="G17" s="8">
        <v>0.44000000000000006</v>
      </c>
      <c r="H17" s="8">
        <v>19.759999999999998</v>
      </c>
      <c r="I17" s="8">
        <v>91.960000000000008</v>
      </c>
      <c r="J17" s="3"/>
      <c r="K17" s="8">
        <v>9.1999999999999993</v>
      </c>
      <c r="L17" s="8">
        <v>10</v>
      </c>
      <c r="M17" s="8">
        <v>42.4</v>
      </c>
      <c r="N17" s="8">
        <v>1.24</v>
      </c>
      <c r="O17" s="8">
        <v>0</v>
      </c>
      <c r="P17" s="8">
        <v>0.04</v>
      </c>
      <c r="Q17" s="8">
        <v>0</v>
      </c>
      <c r="R17" s="8">
        <v>0</v>
      </c>
    </row>
    <row r="18" spans="1:18" x14ac:dyDescent="0.25">
      <c r="A18" s="7"/>
      <c r="B18" s="7" t="s">
        <v>44</v>
      </c>
      <c r="C18" s="15" t="s">
        <v>25</v>
      </c>
      <c r="D18" s="16">
        <v>70</v>
      </c>
      <c r="E18" s="17">
        <v>5.13</v>
      </c>
      <c r="F18" s="8">
        <v>5.53</v>
      </c>
      <c r="G18" s="8">
        <v>0.7</v>
      </c>
      <c r="H18" s="8">
        <v>33.81</v>
      </c>
      <c r="I18" s="8">
        <v>163.66</v>
      </c>
      <c r="J18" s="21"/>
      <c r="K18" s="8">
        <v>16.100000000000001</v>
      </c>
      <c r="L18" s="8">
        <v>23.1</v>
      </c>
      <c r="M18" s="8">
        <v>60.9</v>
      </c>
      <c r="N18" s="8">
        <v>0.77</v>
      </c>
      <c r="O18" s="8">
        <v>0</v>
      </c>
      <c r="P18" s="8">
        <v>7.0000000000000007E-2</v>
      </c>
      <c r="Q18" s="8">
        <v>0</v>
      </c>
      <c r="R18" s="8">
        <v>0</v>
      </c>
    </row>
    <row r="19" spans="1:18" x14ac:dyDescent="0.25">
      <c r="A19" s="44" t="s">
        <v>23</v>
      </c>
      <c r="B19" s="44"/>
      <c r="C19" s="44"/>
      <c r="D19" s="33">
        <v>940</v>
      </c>
      <c r="E19" s="33">
        <f t="shared" ref="E19:R19" si="1">SUM(E13:E18)</f>
        <v>102.93</v>
      </c>
      <c r="F19" s="11">
        <f t="shared" si="1"/>
        <v>35.357500000000002</v>
      </c>
      <c r="G19" s="11">
        <f t="shared" si="1"/>
        <v>38.577500000000001</v>
      </c>
      <c r="H19" s="11">
        <f t="shared" si="1"/>
        <v>148.41999999999999</v>
      </c>
      <c r="I19" s="11">
        <f t="shared" si="1"/>
        <v>1093.8700000000001</v>
      </c>
      <c r="J19" s="11">
        <f t="shared" si="1"/>
        <v>0</v>
      </c>
      <c r="K19" s="11">
        <f t="shared" si="1"/>
        <v>159.79999999999998</v>
      </c>
      <c r="L19" s="11">
        <f t="shared" si="1"/>
        <v>137.92000000000002</v>
      </c>
      <c r="M19" s="11">
        <f t="shared" si="1"/>
        <v>384.97499999999997</v>
      </c>
      <c r="N19" s="11">
        <f t="shared" si="1"/>
        <v>7.9350000000000005</v>
      </c>
      <c r="O19" s="11">
        <f t="shared" si="1"/>
        <v>0</v>
      </c>
      <c r="P19" s="11">
        <f t="shared" si="1"/>
        <v>0.52249999999999996</v>
      </c>
      <c r="Q19" s="11">
        <f t="shared" si="1"/>
        <v>8.0824999999999996</v>
      </c>
      <c r="R19" s="11">
        <f t="shared" si="1"/>
        <v>36.25</v>
      </c>
    </row>
    <row r="20" spans="1:18" x14ac:dyDescent="0.25">
      <c r="A20" s="45" t="s">
        <v>26</v>
      </c>
      <c r="B20" s="45"/>
      <c r="C20" s="45"/>
      <c r="D20" s="45"/>
      <c r="E20" s="11">
        <f t="shared" ref="E20:R20" si="2">E9+E19</f>
        <v>249.92000000000002</v>
      </c>
      <c r="F20" s="11">
        <f t="shared" si="2"/>
        <v>70.717500000000001</v>
      </c>
      <c r="G20" s="11">
        <f t="shared" si="2"/>
        <v>67.427500000000009</v>
      </c>
      <c r="H20" s="11">
        <f t="shared" si="2"/>
        <v>230.65999999999997</v>
      </c>
      <c r="I20" s="11">
        <f t="shared" si="2"/>
        <v>1837.9900000000002</v>
      </c>
      <c r="J20" s="11">
        <f t="shared" si="2"/>
        <v>0</v>
      </c>
      <c r="K20" s="11">
        <f t="shared" si="2"/>
        <v>673</v>
      </c>
      <c r="L20" s="11">
        <f t="shared" si="2"/>
        <v>236.81</v>
      </c>
      <c r="M20" s="11">
        <f t="shared" si="2"/>
        <v>934.125</v>
      </c>
      <c r="N20" s="11">
        <f t="shared" si="2"/>
        <v>12.445</v>
      </c>
      <c r="O20" s="11">
        <f t="shared" si="2"/>
        <v>140.72</v>
      </c>
      <c r="P20" s="11">
        <f t="shared" si="2"/>
        <v>0.61449999999999994</v>
      </c>
      <c r="Q20" s="11">
        <f t="shared" si="2"/>
        <v>8.5324999999999989</v>
      </c>
      <c r="R20" s="11">
        <f t="shared" si="2"/>
        <v>334.29</v>
      </c>
    </row>
    <row r="21" spans="1:18" x14ac:dyDescent="0.25">
      <c r="A21" s="27"/>
      <c r="B21" s="27"/>
      <c r="C21" s="30"/>
      <c r="D21" s="27"/>
      <c r="E21" s="28"/>
      <c r="F21" s="28"/>
      <c r="G21" s="28"/>
      <c r="H21" s="28"/>
      <c r="I21" s="28"/>
      <c r="J21" s="29"/>
      <c r="K21" s="28"/>
      <c r="L21" s="28"/>
      <c r="M21" s="28"/>
      <c r="N21" s="28"/>
      <c r="O21" s="28"/>
      <c r="P21" s="28"/>
      <c r="Q21" s="28"/>
      <c r="R21" s="28"/>
    </row>
    <row r="22" spans="1:18" x14ac:dyDescent="0.25">
      <c r="A22" s="62"/>
      <c r="B22" s="62"/>
      <c r="C22" s="62"/>
      <c r="D22" s="31"/>
      <c r="E22" s="31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</row>
    <row r="23" spans="1:18" x14ac:dyDescent="0.25">
      <c r="A23" s="61"/>
      <c r="B23" s="61"/>
      <c r="C23" s="61"/>
      <c r="D23" s="61"/>
      <c r="E23" s="25"/>
      <c r="F23" s="25"/>
      <c r="G23" s="25"/>
      <c r="H23" s="25"/>
      <c r="I23" s="25"/>
      <c r="J23" s="29"/>
      <c r="K23" s="25"/>
      <c r="L23" s="25"/>
      <c r="M23" s="25"/>
      <c r="N23" s="25"/>
      <c r="O23" s="25"/>
      <c r="P23" s="25"/>
      <c r="Q23" s="25"/>
      <c r="R23" s="25"/>
    </row>
    <row r="27" spans="1:18" ht="15.75" x14ac:dyDescent="0.25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</row>
    <row r="28" spans="1:18" ht="15.75" x14ac:dyDescent="0.25">
      <c r="A28" s="56" t="s">
        <v>36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8"/>
    </row>
    <row r="29" spans="1:18" ht="15" customHeight="1" x14ac:dyDescent="0.25">
      <c r="A29" s="49" t="s">
        <v>0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</row>
    <row r="30" spans="1:18" ht="15" customHeight="1" x14ac:dyDescent="0.25">
      <c r="A30" s="53" t="s">
        <v>1</v>
      </c>
      <c r="B30" s="59" t="s">
        <v>2</v>
      </c>
      <c r="C30" s="53" t="s">
        <v>3</v>
      </c>
      <c r="D30" s="59" t="s">
        <v>4</v>
      </c>
      <c r="E30" s="59" t="s">
        <v>5</v>
      </c>
      <c r="F30" s="53" t="s">
        <v>6</v>
      </c>
      <c r="G30" s="53" t="s">
        <v>7</v>
      </c>
      <c r="H30" s="53" t="s">
        <v>8</v>
      </c>
      <c r="I30" s="59" t="s">
        <v>9</v>
      </c>
      <c r="J30" s="12"/>
      <c r="K30" s="10" t="s">
        <v>10</v>
      </c>
      <c r="L30" s="10"/>
      <c r="M30" s="10"/>
      <c r="N30" s="10"/>
      <c r="O30" s="63" t="s">
        <v>11</v>
      </c>
      <c r="P30" s="64"/>
      <c r="Q30" s="64"/>
      <c r="R30" s="65"/>
    </row>
    <row r="31" spans="1:18" x14ac:dyDescent="0.25">
      <c r="A31" s="54"/>
      <c r="B31" s="60"/>
      <c r="C31" s="54"/>
      <c r="D31" s="60"/>
      <c r="E31" s="60"/>
      <c r="F31" s="54"/>
      <c r="G31" s="54"/>
      <c r="H31" s="54"/>
      <c r="I31" s="60"/>
      <c r="J31" s="12"/>
      <c r="K31" s="34" t="s">
        <v>12</v>
      </c>
      <c r="L31" s="33" t="s">
        <v>13</v>
      </c>
      <c r="M31" s="33" t="s">
        <v>14</v>
      </c>
      <c r="N31" s="33" t="s">
        <v>15</v>
      </c>
      <c r="O31" s="33" t="s">
        <v>16</v>
      </c>
      <c r="P31" s="33" t="s">
        <v>17</v>
      </c>
      <c r="Q31" s="33" t="s">
        <v>18</v>
      </c>
      <c r="R31" s="33" t="s">
        <v>19</v>
      </c>
    </row>
    <row r="32" spans="1:18" ht="77.25" x14ac:dyDescent="0.25">
      <c r="A32" s="7">
        <v>219</v>
      </c>
      <c r="B32" s="7" t="s">
        <v>20</v>
      </c>
      <c r="C32" s="19" t="s">
        <v>27</v>
      </c>
      <c r="D32" s="16" t="s">
        <v>35</v>
      </c>
      <c r="E32" s="8">
        <v>66.02</v>
      </c>
      <c r="F32" s="8">
        <f>10.8*150/70</f>
        <v>23.142857142857142</v>
      </c>
      <c r="G32" s="8">
        <f>8.97*150/70</f>
        <v>19.221428571428572</v>
      </c>
      <c r="H32" s="8">
        <f>17.14*150/70</f>
        <v>36.728571428571428</v>
      </c>
      <c r="I32" s="8">
        <f>193*150/70</f>
        <v>413.57142857142856</v>
      </c>
      <c r="J32" s="14"/>
      <c r="K32" s="8">
        <f>140.7*150/70</f>
        <v>301.5</v>
      </c>
      <c r="L32" s="8">
        <f>18.34*150/70</f>
        <v>39.299999999999997</v>
      </c>
      <c r="M32" s="8">
        <f>156.88*150/70</f>
        <v>336.17142857142858</v>
      </c>
      <c r="N32" s="8">
        <f>0.38*150/70</f>
        <v>0.81428571428571428</v>
      </c>
      <c r="O32" s="8">
        <f>36.9*150/70</f>
        <v>79.071428571428569</v>
      </c>
      <c r="P32" s="8">
        <v>4.2000000000000003E-2</v>
      </c>
      <c r="Q32" s="8">
        <v>0.31</v>
      </c>
      <c r="R32" s="8">
        <f>0.33*150/70</f>
        <v>0.70714285714285718</v>
      </c>
    </row>
    <row r="33" spans="1:18" x14ac:dyDescent="0.25">
      <c r="A33" s="7">
        <v>376</v>
      </c>
      <c r="B33" s="7" t="s">
        <v>21</v>
      </c>
      <c r="C33" s="14" t="s">
        <v>29</v>
      </c>
      <c r="D33" s="7">
        <v>200</v>
      </c>
      <c r="E33" s="8">
        <v>1.88</v>
      </c>
      <c r="F33" s="8">
        <v>0.1</v>
      </c>
      <c r="G33" s="7">
        <v>0</v>
      </c>
      <c r="H33" s="8">
        <v>15</v>
      </c>
      <c r="I33" s="8">
        <v>60</v>
      </c>
      <c r="J33" s="14"/>
      <c r="K33" s="8">
        <v>5</v>
      </c>
      <c r="L33" s="13">
        <v>0</v>
      </c>
      <c r="M33" s="13">
        <v>0</v>
      </c>
      <c r="N33" s="8">
        <v>2</v>
      </c>
      <c r="O33" s="13">
        <v>0</v>
      </c>
      <c r="P33" s="13">
        <v>0</v>
      </c>
      <c r="Q33" s="8">
        <v>0</v>
      </c>
      <c r="R33" s="13">
        <v>0</v>
      </c>
    </row>
    <row r="34" spans="1:18" x14ac:dyDescent="0.25">
      <c r="A34" s="20"/>
      <c r="B34" s="22" t="s">
        <v>22</v>
      </c>
      <c r="C34" s="15" t="s">
        <v>37</v>
      </c>
      <c r="D34" s="16">
        <v>165</v>
      </c>
      <c r="E34" s="17">
        <v>47.85</v>
      </c>
      <c r="F34" s="23">
        <v>1.32</v>
      </c>
      <c r="G34" s="22">
        <v>0.66</v>
      </c>
      <c r="H34" s="23">
        <v>13.36</v>
      </c>
      <c r="I34" s="17">
        <v>77.55</v>
      </c>
      <c r="J34" s="24"/>
      <c r="K34" s="17">
        <v>66</v>
      </c>
      <c r="L34" s="17">
        <v>41.25</v>
      </c>
      <c r="M34" s="17">
        <v>56.1</v>
      </c>
      <c r="N34" s="17">
        <v>1.32</v>
      </c>
      <c r="O34" s="17">
        <v>24.75</v>
      </c>
      <c r="P34" s="17">
        <v>3.2000000000000001E-2</v>
      </c>
      <c r="Q34" s="17">
        <v>0</v>
      </c>
      <c r="R34" s="17">
        <v>297</v>
      </c>
    </row>
    <row r="35" spans="1:18" x14ac:dyDescent="0.25">
      <c r="A35" s="46" t="s">
        <v>23</v>
      </c>
      <c r="B35" s="47"/>
      <c r="C35" s="48"/>
      <c r="D35" s="18">
        <v>515</v>
      </c>
      <c r="E35" s="11">
        <f t="shared" ref="E35:R35" si="3">SUM(E32:E34)</f>
        <v>115.75</v>
      </c>
      <c r="F35" s="11">
        <f t="shared" si="3"/>
        <v>24.562857142857144</v>
      </c>
      <c r="G35" s="11">
        <f t="shared" si="3"/>
        <v>19.881428571428572</v>
      </c>
      <c r="H35" s="11">
        <f t="shared" si="3"/>
        <v>65.088571428571427</v>
      </c>
      <c r="I35" s="11">
        <f t="shared" si="3"/>
        <v>551.12142857142851</v>
      </c>
      <c r="J35" s="11">
        <f t="shared" si="3"/>
        <v>0</v>
      </c>
      <c r="K35" s="11">
        <f t="shared" si="3"/>
        <v>372.5</v>
      </c>
      <c r="L35" s="11">
        <f t="shared" si="3"/>
        <v>80.55</v>
      </c>
      <c r="M35" s="11">
        <f t="shared" si="3"/>
        <v>392.2714285714286</v>
      </c>
      <c r="N35" s="11">
        <f t="shared" si="3"/>
        <v>4.1342857142857143</v>
      </c>
      <c r="O35" s="11">
        <f t="shared" si="3"/>
        <v>103.82142857142857</v>
      </c>
      <c r="P35" s="11">
        <f t="shared" si="3"/>
        <v>7.400000000000001E-2</v>
      </c>
      <c r="Q35" s="11">
        <f t="shared" si="3"/>
        <v>0.31</v>
      </c>
      <c r="R35" s="11">
        <f t="shared" si="3"/>
        <v>297.70714285714286</v>
      </c>
    </row>
    <row r="36" spans="1:18" ht="15" customHeight="1" x14ac:dyDescent="0.25">
      <c r="A36" s="49" t="s">
        <v>24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50"/>
    </row>
    <row r="37" spans="1:18" ht="15" customHeight="1" x14ac:dyDescent="0.25">
      <c r="A37" s="51" t="s">
        <v>1</v>
      </c>
      <c r="B37" s="52" t="s">
        <v>2</v>
      </c>
      <c r="C37" s="51" t="s">
        <v>3</v>
      </c>
      <c r="D37" s="52" t="s">
        <v>4</v>
      </c>
      <c r="E37" s="52" t="s">
        <v>5</v>
      </c>
      <c r="F37" s="53" t="s">
        <v>6</v>
      </c>
      <c r="G37" s="53" t="s">
        <v>7</v>
      </c>
      <c r="H37" s="53" t="s">
        <v>8</v>
      </c>
      <c r="I37" s="52" t="s">
        <v>9</v>
      </c>
      <c r="J37" s="12"/>
      <c r="K37" s="10" t="s">
        <v>10</v>
      </c>
      <c r="L37" s="10"/>
      <c r="M37" s="10"/>
      <c r="N37" s="10"/>
      <c r="O37" s="52" t="s">
        <v>11</v>
      </c>
      <c r="P37" s="52"/>
      <c r="Q37" s="52"/>
      <c r="R37" s="52"/>
    </row>
    <row r="38" spans="1:18" x14ac:dyDescent="0.25">
      <c r="A38" s="51"/>
      <c r="B38" s="52"/>
      <c r="C38" s="51"/>
      <c r="D38" s="52"/>
      <c r="E38" s="52"/>
      <c r="F38" s="54"/>
      <c r="G38" s="54"/>
      <c r="H38" s="54"/>
      <c r="I38" s="52"/>
      <c r="J38" s="12"/>
      <c r="K38" s="34" t="s">
        <v>12</v>
      </c>
      <c r="L38" s="33" t="s">
        <v>13</v>
      </c>
      <c r="M38" s="33" t="s">
        <v>14</v>
      </c>
      <c r="N38" s="33" t="s">
        <v>15</v>
      </c>
      <c r="O38" s="33" t="s">
        <v>30</v>
      </c>
      <c r="P38" s="33" t="s">
        <v>31</v>
      </c>
      <c r="Q38" s="33" t="s">
        <v>18</v>
      </c>
      <c r="R38" s="33" t="s">
        <v>19</v>
      </c>
    </row>
    <row r="39" spans="1:18" ht="38.25" x14ac:dyDescent="0.25">
      <c r="A39" s="35">
        <v>52</v>
      </c>
      <c r="B39" s="36">
        <v>1</v>
      </c>
      <c r="C39" s="37" t="s">
        <v>38</v>
      </c>
      <c r="D39" s="36">
        <v>60</v>
      </c>
      <c r="E39" s="36">
        <v>5.0199999999999996</v>
      </c>
      <c r="F39" s="38">
        <v>1</v>
      </c>
      <c r="G39" s="38">
        <v>3.6</v>
      </c>
      <c r="H39" s="38">
        <v>6.6</v>
      </c>
      <c r="I39" s="39">
        <v>62.4</v>
      </c>
      <c r="J39" s="14"/>
      <c r="K39" s="39">
        <v>21.1</v>
      </c>
      <c r="L39" s="8">
        <v>12.5</v>
      </c>
      <c r="M39" s="8">
        <v>24.6</v>
      </c>
      <c r="N39" s="8">
        <v>0.8</v>
      </c>
      <c r="O39" s="13">
        <v>0</v>
      </c>
      <c r="P39" s="13">
        <v>0</v>
      </c>
      <c r="Q39" s="8">
        <v>0.1</v>
      </c>
      <c r="R39" s="8">
        <v>5.7</v>
      </c>
    </row>
    <row r="40" spans="1:18" ht="115.5" x14ac:dyDescent="0.25">
      <c r="A40" s="7">
        <v>103</v>
      </c>
      <c r="B40" s="7" t="s">
        <v>21</v>
      </c>
      <c r="C40" s="9" t="s">
        <v>32</v>
      </c>
      <c r="D40" s="7">
        <v>200</v>
      </c>
      <c r="E40" s="8">
        <v>6.46</v>
      </c>
      <c r="F40" s="8">
        <v>2.15</v>
      </c>
      <c r="G40" s="8">
        <v>2.27</v>
      </c>
      <c r="H40" s="8">
        <v>13.96</v>
      </c>
      <c r="I40" s="8">
        <v>94.6</v>
      </c>
      <c r="J40" s="21"/>
      <c r="K40" s="8">
        <v>23.36</v>
      </c>
      <c r="L40" s="8">
        <v>21.82</v>
      </c>
      <c r="M40" s="8">
        <v>54.06</v>
      </c>
      <c r="N40" s="8">
        <v>0.9</v>
      </c>
      <c r="O40" s="13">
        <v>0</v>
      </c>
      <c r="P40" s="8">
        <v>0.09</v>
      </c>
      <c r="Q40" s="8">
        <v>0.94599999999999995</v>
      </c>
      <c r="R40" s="8">
        <v>6.6</v>
      </c>
    </row>
    <row r="41" spans="1:18" ht="26.25" x14ac:dyDescent="0.25">
      <c r="A41" s="7">
        <v>289</v>
      </c>
      <c r="B41" s="7" t="s">
        <v>22</v>
      </c>
      <c r="C41" s="9" t="s">
        <v>39</v>
      </c>
      <c r="D41" s="7" t="s">
        <v>40</v>
      </c>
      <c r="E41" s="8">
        <v>59.81</v>
      </c>
      <c r="F41" s="8">
        <v>19.3</v>
      </c>
      <c r="G41" s="8">
        <v>24.5</v>
      </c>
      <c r="H41" s="8">
        <v>25.2</v>
      </c>
      <c r="I41" s="8">
        <v>399.1</v>
      </c>
      <c r="J41" s="21"/>
      <c r="K41" s="8">
        <v>50.5</v>
      </c>
      <c r="L41" s="8">
        <v>53.3</v>
      </c>
      <c r="M41" s="8">
        <v>148.4</v>
      </c>
      <c r="N41" s="8">
        <v>2.6</v>
      </c>
      <c r="O41" s="13">
        <v>0</v>
      </c>
      <c r="P41" s="8">
        <v>0.3</v>
      </c>
      <c r="Q41" s="8">
        <v>5.8</v>
      </c>
      <c r="R41" s="8">
        <v>15.5</v>
      </c>
    </row>
    <row r="42" spans="1:18" x14ac:dyDescent="0.25">
      <c r="A42" s="7">
        <v>348</v>
      </c>
      <c r="B42" s="7" t="s">
        <v>41</v>
      </c>
      <c r="C42" s="14" t="s">
        <v>33</v>
      </c>
      <c r="D42" s="7">
        <v>200</v>
      </c>
      <c r="E42" s="7">
        <v>10.97</v>
      </c>
      <c r="F42" s="8">
        <v>0.6</v>
      </c>
      <c r="G42" s="8">
        <v>0</v>
      </c>
      <c r="H42" s="8">
        <v>37</v>
      </c>
      <c r="I42" s="8">
        <v>150.4</v>
      </c>
      <c r="J42" s="26"/>
      <c r="K42" s="8">
        <v>11.2</v>
      </c>
      <c r="L42" s="13">
        <v>0</v>
      </c>
      <c r="M42" s="13">
        <v>0</v>
      </c>
      <c r="N42" s="8">
        <v>0.5</v>
      </c>
      <c r="O42" s="13">
        <v>0</v>
      </c>
      <c r="P42" s="8">
        <v>0</v>
      </c>
      <c r="Q42" s="13">
        <v>0</v>
      </c>
      <c r="R42" s="8">
        <v>0.4</v>
      </c>
    </row>
    <row r="43" spans="1:18" x14ac:dyDescent="0.25">
      <c r="A43" s="7"/>
      <c r="B43" s="7" t="s">
        <v>42</v>
      </c>
      <c r="C43" s="14" t="s">
        <v>43</v>
      </c>
      <c r="D43" s="7">
        <v>30</v>
      </c>
      <c r="E43" s="8">
        <v>2.2000000000000002</v>
      </c>
      <c r="F43" s="8">
        <v>1.68</v>
      </c>
      <c r="G43" s="8">
        <v>0.33</v>
      </c>
      <c r="H43" s="8">
        <v>14.82</v>
      </c>
      <c r="I43" s="8">
        <v>68.97</v>
      </c>
      <c r="J43" s="26"/>
      <c r="K43" s="8">
        <v>6.9</v>
      </c>
      <c r="L43" s="8">
        <v>7.5</v>
      </c>
      <c r="M43" s="8">
        <v>31.799999999999997</v>
      </c>
      <c r="N43" s="8">
        <v>0.92999999999999994</v>
      </c>
      <c r="O43" s="13">
        <v>0</v>
      </c>
      <c r="P43" s="8">
        <v>0.03</v>
      </c>
      <c r="Q43" s="13">
        <v>0</v>
      </c>
      <c r="R43" s="13">
        <v>0</v>
      </c>
    </row>
    <row r="44" spans="1:18" x14ac:dyDescent="0.25">
      <c r="A44" s="7"/>
      <c r="B44" s="7" t="s">
        <v>44</v>
      </c>
      <c r="C44" s="15" t="s">
        <v>25</v>
      </c>
      <c r="D44" s="7">
        <v>30</v>
      </c>
      <c r="E44" s="17">
        <v>2.2000000000000002</v>
      </c>
      <c r="F44" s="8">
        <v>2.37</v>
      </c>
      <c r="G44" s="8">
        <v>0.3</v>
      </c>
      <c r="H44" s="8">
        <v>14.49</v>
      </c>
      <c r="I44" s="8">
        <v>70.14</v>
      </c>
      <c r="J44" s="14"/>
      <c r="K44" s="8">
        <v>6.8999999999999995</v>
      </c>
      <c r="L44" s="8">
        <v>9.8999999999999986</v>
      </c>
      <c r="M44" s="8">
        <v>26.099999999999998</v>
      </c>
      <c r="N44" s="8">
        <v>0.33</v>
      </c>
      <c r="O44" s="13">
        <v>0</v>
      </c>
      <c r="P44" s="8">
        <v>0.03</v>
      </c>
      <c r="Q44" s="13">
        <v>0</v>
      </c>
      <c r="R44" s="13">
        <v>0</v>
      </c>
    </row>
    <row r="45" spans="1:18" x14ac:dyDescent="0.25">
      <c r="A45" s="44" t="s">
        <v>23</v>
      </c>
      <c r="B45" s="44"/>
      <c r="C45" s="44"/>
      <c r="D45" s="33">
        <v>760</v>
      </c>
      <c r="E45" s="11">
        <f t="shared" ref="E45" si="4">SUM(E39:E44)</f>
        <v>86.660000000000011</v>
      </c>
      <c r="F45" s="11">
        <f>SUM(F39:F44)</f>
        <v>27.1</v>
      </c>
      <c r="G45" s="11">
        <f t="shared" ref="G45:R45" si="5">SUM(G39:G44)</f>
        <v>31</v>
      </c>
      <c r="H45" s="11">
        <f t="shared" si="5"/>
        <v>112.07000000000001</v>
      </c>
      <c r="I45" s="11">
        <f t="shared" si="5"/>
        <v>845.61</v>
      </c>
      <c r="J45" s="11">
        <f t="shared" si="5"/>
        <v>0</v>
      </c>
      <c r="K45" s="11">
        <f t="shared" si="5"/>
        <v>119.96000000000002</v>
      </c>
      <c r="L45" s="11">
        <f t="shared" si="5"/>
        <v>105.02000000000001</v>
      </c>
      <c r="M45" s="11">
        <f t="shared" si="5"/>
        <v>284.96000000000004</v>
      </c>
      <c r="N45" s="11">
        <f t="shared" si="5"/>
        <v>6.0600000000000005</v>
      </c>
      <c r="O45" s="11">
        <f t="shared" si="5"/>
        <v>0</v>
      </c>
      <c r="P45" s="11">
        <f t="shared" si="5"/>
        <v>0.45000000000000007</v>
      </c>
      <c r="Q45" s="11">
        <f t="shared" si="5"/>
        <v>6.8460000000000001</v>
      </c>
      <c r="R45" s="11">
        <f t="shared" si="5"/>
        <v>28.2</v>
      </c>
    </row>
    <row r="46" spans="1:18" x14ac:dyDescent="0.25">
      <c r="A46" s="45" t="s">
        <v>26</v>
      </c>
      <c r="B46" s="45"/>
      <c r="C46" s="45"/>
      <c r="D46" s="45"/>
      <c r="E46" s="11">
        <f t="shared" ref="E46:R46" si="6">E35+E45</f>
        <v>202.41000000000003</v>
      </c>
      <c r="F46" s="11">
        <f t="shared" si="6"/>
        <v>51.662857142857149</v>
      </c>
      <c r="G46" s="11">
        <f t="shared" si="6"/>
        <v>50.881428571428572</v>
      </c>
      <c r="H46" s="11">
        <f t="shared" si="6"/>
        <v>177.15857142857143</v>
      </c>
      <c r="I46" s="11">
        <f t="shared" si="6"/>
        <v>1396.7314285714285</v>
      </c>
      <c r="J46" s="11">
        <f t="shared" si="6"/>
        <v>0</v>
      </c>
      <c r="K46" s="11">
        <f t="shared" si="6"/>
        <v>492.46000000000004</v>
      </c>
      <c r="L46" s="11">
        <f t="shared" si="6"/>
        <v>185.57</v>
      </c>
      <c r="M46" s="11">
        <f t="shared" si="6"/>
        <v>677.23142857142864</v>
      </c>
      <c r="N46" s="11">
        <f t="shared" si="6"/>
        <v>10.194285714285716</v>
      </c>
      <c r="O46" s="11">
        <f t="shared" si="6"/>
        <v>103.82142857142857</v>
      </c>
      <c r="P46" s="11">
        <f t="shared" si="6"/>
        <v>0.52400000000000002</v>
      </c>
      <c r="Q46" s="11">
        <f t="shared" si="6"/>
        <v>7.1559999999999997</v>
      </c>
      <c r="R46" s="11">
        <f t="shared" si="6"/>
        <v>325.90714285714284</v>
      </c>
    </row>
  </sheetData>
  <mergeCells count="56">
    <mergeCell ref="E37:E38"/>
    <mergeCell ref="H30:H31"/>
    <mergeCell ref="I30:I31"/>
    <mergeCell ref="O30:R30"/>
    <mergeCell ref="A35:C35"/>
    <mergeCell ref="A36:R36"/>
    <mergeCell ref="O37:R37"/>
    <mergeCell ref="A23:D23"/>
    <mergeCell ref="A22:C22"/>
    <mergeCell ref="F37:F38"/>
    <mergeCell ref="G37:G38"/>
    <mergeCell ref="H37:H38"/>
    <mergeCell ref="I37:I38"/>
    <mergeCell ref="C30:C31"/>
    <mergeCell ref="D30:D31"/>
    <mergeCell ref="E30:E31"/>
    <mergeCell ref="F30:F31"/>
    <mergeCell ref="G30:G31"/>
    <mergeCell ref="A37:A38"/>
    <mergeCell ref="B37:B38"/>
    <mergeCell ref="C37:C38"/>
    <mergeCell ref="D37:D38"/>
    <mergeCell ref="A1:R1"/>
    <mergeCell ref="A2:R2"/>
    <mergeCell ref="A3:R3"/>
    <mergeCell ref="A4:A5"/>
    <mergeCell ref="B4:B5"/>
    <mergeCell ref="C4:C5"/>
    <mergeCell ref="I4:I5"/>
    <mergeCell ref="O4:R4"/>
    <mergeCell ref="D4:D5"/>
    <mergeCell ref="E4:E5"/>
    <mergeCell ref="F4:F5"/>
    <mergeCell ref="G4:G5"/>
    <mergeCell ref="H4:H5"/>
    <mergeCell ref="A29:R29"/>
    <mergeCell ref="A30:A31"/>
    <mergeCell ref="B30:B31"/>
    <mergeCell ref="A19:C19"/>
    <mergeCell ref="A20:D20"/>
    <mergeCell ref="A45:C45"/>
    <mergeCell ref="A46:D46"/>
    <mergeCell ref="A9:C9"/>
    <mergeCell ref="A10:R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O11:R11"/>
    <mergeCell ref="A27:R27"/>
    <mergeCell ref="A28:R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school2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Манохина С.Г.</dc:creator>
  <cp:lastModifiedBy>Манохина С.Г.</cp:lastModifiedBy>
  <dcterms:created xsi:type="dcterms:W3CDTF">2023-11-16T07:49:58Z</dcterms:created>
  <dcterms:modified xsi:type="dcterms:W3CDTF">2024-02-01T04:40:09Z</dcterms:modified>
</cp:coreProperties>
</file>