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22" i="1" l="1"/>
  <c r="Q22" i="1"/>
  <c r="O22" i="1"/>
  <c r="J22" i="1"/>
  <c r="I22" i="1"/>
  <c r="I23" i="1" s="1"/>
  <c r="G22" i="1"/>
  <c r="G23" i="1" s="1"/>
  <c r="E22" i="1"/>
  <c r="E23" i="1" s="1"/>
  <c r="Q17" i="1"/>
  <c r="P17" i="1"/>
  <c r="P22" i="1" s="1"/>
  <c r="N17" i="1"/>
  <c r="N22" i="1" s="1"/>
  <c r="N23" i="1" s="1"/>
  <c r="M17" i="1"/>
  <c r="M22" i="1" s="1"/>
  <c r="M23" i="1" s="1"/>
  <c r="L17" i="1"/>
  <c r="L22" i="1" s="1"/>
  <c r="L23" i="1" s="1"/>
  <c r="K17" i="1"/>
  <c r="K22" i="1" s="1"/>
  <c r="K23" i="1" s="1"/>
  <c r="I17" i="1"/>
  <c r="H17" i="1"/>
  <c r="H22" i="1" s="1"/>
  <c r="H23" i="1" s="1"/>
  <c r="G17" i="1"/>
  <c r="F17" i="1"/>
  <c r="F22" i="1" s="1"/>
  <c r="F23" i="1" s="1"/>
  <c r="Q10" i="1"/>
  <c r="Q23" i="1" s="1"/>
  <c r="O10" i="1"/>
  <c r="O23" i="1" s="1"/>
  <c r="E10" i="1"/>
  <c r="R5" i="1"/>
  <c r="R10" i="1" s="1"/>
  <c r="R23" i="1" s="1"/>
  <c r="P5" i="1"/>
  <c r="P10" i="1" s="1"/>
  <c r="O5" i="1"/>
  <c r="N5" i="1"/>
  <c r="M5" i="1"/>
  <c r="L5" i="1"/>
  <c r="K5" i="1"/>
  <c r="I5" i="1"/>
  <c r="H5" i="1"/>
  <c r="G5" i="1"/>
  <c r="F5" i="1"/>
  <c r="P23" i="1" l="1"/>
</calcChain>
</file>

<file path=xl/sharedStrings.xml><?xml version="1.0" encoding="utf-8"?>
<sst xmlns="http://schemas.openxmlformats.org/spreadsheetml/2006/main" count="144" uniqueCount="52">
  <si>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</si>
  <si>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</si>
  <si>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</si>
  <si>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</si>
  <si>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</si>
  <si>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</si>
  <si>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</si>
  <si>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</si>
  <si>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</si>
  <si>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</si>
  <si>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</si>
  <si>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</si>
  <si>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</si>
  <si>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</si>
  <si>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</si>
  <si>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</si>
  <si>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</si>
  <si>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</si>
  <si>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</si>
  <si>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</si>
  <si>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</si>
  <si>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</si>
  <si>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250/10</t>
  </si>
  <si>
    <t>2.</t>
  </si>
  <si>
    <t>Хлеб пшеничный</t>
  </si>
  <si>
    <t>3.</t>
  </si>
  <si>
    <t>Сыр    (порциями)</t>
  </si>
  <si>
    <t>4.</t>
  </si>
  <si>
    <t>яйцо вареное</t>
  </si>
  <si>
    <t>5.</t>
  </si>
  <si>
    <t>Кофейный напиток с молоком</t>
  </si>
  <si>
    <t>Всего</t>
  </si>
  <si>
    <t>ОБЕД</t>
  </si>
  <si>
    <t>Выход,г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</si>
  <si>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</si>
  <si>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</si>
  <si>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</si>
  <si>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100/5</t>
  </si>
  <si>
    <t>Рис отварной</t>
  </si>
  <si>
    <t>Напиток  "Витошка"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</si>
  <si>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</si>
  <si>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</si>
  <si>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</si>
  <si>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</si>
  <si>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</si>
  <si>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</si>
  <si>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</si>
  <si>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2 (старше 12 лет)</t>
  </si>
  <si>
    <t>200/10</t>
  </si>
  <si>
    <t xml:space="preserve">Фрукт свежий, сезонный  </t>
  </si>
  <si>
    <t>90/5</t>
  </si>
  <si>
    <t>День 2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</si>
</sst>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2" fontId="0" fillId="0" borderId="1" xfId="0" applyNumberFormat="1" applyBorder="1"/>
    <xf numFmtId="2" fontId="4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/>
    <xf numFmtId="2" fontId="1" fillId="0" borderId="3" xfId="0" applyNumberFormat="1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31" workbookViewId="0">
      <selection activeCell="E52" sqref="E52"/>
    </sheetView>
  </sheetViews>
  <sheetFormatPr defaultRowHeight="15" x14ac:dyDescent="0.25"/>
  <sheetData>
    <row r="1" spans="1:18" ht="15.75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5.75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5" customHeight="1" x14ac:dyDescent="0.25">
      <c r="A3" s="28" t="s">
        <v>1</v>
      </c>
      <c r="B3" s="29" t="s">
        <v>2</v>
      </c>
      <c r="C3" s="28" t="s">
        <v>3</v>
      </c>
      <c r="D3" s="29" t="s">
        <v>4</v>
      </c>
      <c r="E3" s="29" t="s">
        <v>5</v>
      </c>
      <c r="F3" s="28" t="s">
        <v>6</v>
      </c>
      <c r="G3" s="28" t="s">
        <v>7</v>
      </c>
      <c r="H3" s="28" t="s">
        <v>8</v>
      </c>
      <c r="I3" s="29" t="s">
        <v>9</v>
      </c>
      <c r="J3" s="8"/>
      <c r="K3" s="6" t="s">
        <v>10</v>
      </c>
      <c r="L3" s="6"/>
      <c r="M3" s="6"/>
      <c r="N3" s="6"/>
      <c r="O3" s="29" t="s">
        <v>11</v>
      </c>
      <c r="P3" s="29"/>
      <c r="Q3" s="29"/>
      <c r="R3" s="29"/>
    </row>
    <row r="4" spans="1:18" x14ac:dyDescent="0.25">
      <c r="A4" s="28"/>
      <c r="B4" s="29"/>
      <c r="C4" s="28"/>
      <c r="D4" s="29"/>
      <c r="E4" s="29"/>
      <c r="F4" s="28"/>
      <c r="G4" s="28"/>
      <c r="H4" s="28"/>
      <c r="I4" s="29"/>
      <c r="J4" s="8"/>
      <c r="K4" s="23" t="s">
        <v>12</v>
      </c>
      <c r="L4" s="24" t="s">
        <v>13</v>
      </c>
      <c r="M4" s="24" t="s">
        <v>14</v>
      </c>
      <c r="N4" s="24" t="s">
        <v>15</v>
      </c>
      <c r="O4" s="24" t="s">
        <v>16</v>
      </c>
      <c r="P4" s="24" t="s">
        <v>17</v>
      </c>
      <c r="Q4" s="24" t="s">
        <v>18</v>
      </c>
      <c r="R4" s="24" t="s">
        <v>19</v>
      </c>
    </row>
    <row r="5" spans="1:18" ht="115.5" x14ac:dyDescent="0.25">
      <c r="A5" s="1">
        <v>181</v>
      </c>
      <c r="B5" s="1" t="s">
        <v>20</v>
      </c>
      <c r="C5" s="3" t="s">
        <v>21</v>
      </c>
      <c r="D5" s="12" t="s">
        <v>22</v>
      </c>
      <c r="E5" s="2">
        <v>25.26</v>
      </c>
      <c r="F5" s="2">
        <f>6.1*250/200</f>
        <v>7.625</v>
      </c>
      <c r="G5" s="2">
        <f>11.3*250/200</f>
        <v>14.125</v>
      </c>
      <c r="H5" s="2">
        <f>33.5*250/200</f>
        <v>41.875</v>
      </c>
      <c r="I5" s="2">
        <f>260*250/200</f>
        <v>325</v>
      </c>
      <c r="J5" s="15"/>
      <c r="K5" s="2">
        <f>192.2*250/200</f>
        <v>240.25</v>
      </c>
      <c r="L5" s="2">
        <f>23.5*250/200</f>
        <v>29.375</v>
      </c>
      <c r="M5" s="2">
        <f>156.1*250/200</f>
        <v>195.125</v>
      </c>
      <c r="N5" s="2">
        <f>0.3*250/200</f>
        <v>0.375</v>
      </c>
      <c r="O5" s="2">
        <f>36.7*250/200</f>
        <v>45.875</v>
      </c>
      <c r="P5" s="2">
        <f>0.1*250/200</f>
        <v>0.125</v>
      </c>
      <c r="Q5" s="2">
        <v>0</v>
      </c>
      <c r="R5" s="2">
        <f>1.1*250/200</f>
        <v>1.375</v>
      </c>
    </row>
    <row r="6" spans="1:18" x14ac:dyDescent="0.25">
      <c r="A6" s="10"/>
      <c r="B6" s="1" t="s">
        <v>23</v>
      </c>
      <c r="C6" s="9" t="s">
        <v>24</v>
      </c>
      <c r="D6" s="1">
        <v>40</v>
      </c>
      <c r="E6" s="2">
        <v>2.93</v>
      </c>
      <c r="F6" s="2">
        <v>2.4</v>
      </c>
      <c r="G6" s="2">
        <v>0.4</v>
      </c>
      <c r="H6" s="2">
        <v>12.6</v>
      </c>
      <c r="I6" s="2">
        <v>63.6</v>
      </c>
      <c r="J6" s="15"/>
      <c r="K6" s="2">
        <v>6.9</v>
      </c>
      <c r="L6" s="2">
        <v>9.9</v>
      </c>
      <c r="M6" s="2">
        <v>26.1</v>
      </c>
      <c r="N6" s="2">
        <v>0.6</v>
      </c>
      <c r="O6" s="21">
        <v>0</v>
      </c>
      <c r="P6" s="2">
        <v>0.1</v>
      </c>
      <c r="Q6" s="2">
        <v>0.5</v>
      </c>
      <c r="R6" s="21">
        <v>0</v>
      </c>
    </row>
    <row r="7" spans="1:18" x14ac:dyDescent="0.25">
      <c r="A7" s="10">
        <v>15</v>
      </c>
      <c r="B7" s="1" t="s">
        <v>25</v>
      </c>
      <c r="C7" s="9" t="s">
        <v>26</v>
      </c>
      <c r="D7" s="12">
        <v>10</v>
      </c>
      <c r="E7" s="13">
        <v>9.6</v>
      </c>
      <c r="F7" s="13">
        <v>2.3199999999999998</v>
      </c>
      <c r="G7" s="13">
        <v>2.95</v>
      </c>
      <c r="H7" s="22">
        <v>0</v>
      </c>
      <c r="I7" s="13">
        <v>35.83</v>
      </c>
      <c r="J7" s="18"/>
      <c r="K7" s="13">
        <v>88</v>
      </c>
      <c r="L7" s="13">
        <v>3.5</v>
      </c>
      <c r="M7" s="13">
        <v>50</v>
      </c>
      <c r="N7" s="13">
        <v>0.1</v>
      </c>
      <c r="O7" s="13">
        <v>26</v>
      </c>
      <c r="P7" s="22">
        <v>0</v>
      </c>
      <c r="Q7" s="22">
        <v>0</v>
      </c>
      <c r="R7" s="22">
        <v>0</v>
      </c>
    </row>
    <row r="8" spans="1:18" x14ac:dyDescent="0.25">
      <c r="A8" s="1">
        <v>209</v>
      </c>
      <c r="B8" s="1" t="s">
        <v>27</v>
      </c>
      <c r="C8" s="9" t="s">
        <v>28</v>
      </c>
      <c r="D8" s="12">
        <v>40</v>
      </c>
      <c r="E8" s="2">
        <v>14</v>
      </c>
      <c r="F8" s="2">
        <v>5.08</v>
      </c>
      <c r="G8" s="2">
        <v>4.5999999999999996</v>
      </c>
      <c r="H8" s="2">
        <v>0.28000000000000003</v>
      </c>
      <c r="I8" s="2">
        <v>63</v>
      </c>
      <c r="J8" s="9"/>
      <c r="K8" s="2">
        <v>22</v>
      </c>
      <c r="L8" s="2">
        <v>4.8</v>
      </c>
      <c r="M8" s="2">
        <v>76.8</v>
      </c>
      <c r="N8" s="2">
        <v>1</v>
      </c>
      <c r="O8" s="2">
        <v>100</v>
      </c>
      <c r="P8" s="2">
        <v>0.03</v>
      </c>
      <c r="Q8" s="2">
        <v>0.08</v>
      </c>
      <c r="R8" s="21">
        <v>0</v>
      </c>
    </row>
    <row r="9" spans="1:18" x14ac:dyDescent="0.25">
      <c r="A9" s="1">
        <v>379</v>
      </c>
      <c r="B9" s="1" t="s">
        <v>29</v>
      </c>
      <c r="C9" s="11" t="s">
        <v>30</v>
      </c>
      <c r="D9" s="1">
        <v>200</v>
      </c>
      <c r="E9" s="2">
        <v>13.95</v>
      </c>
      <c r="F9" s="2">
        <v>3.6</v>
      </c>
      <c r="G9" s="2">
        <v>2.7</v>
      </c>
      <c r="H9" s="2">
        <v>28.3</v>
      </c>
      <c r="I9" s="2">
        <v>151.80000000000001</v>
      </c>
      <c r="J9" s="9"/>
      <c r="K9" s="2">
        <v>100.3</v>
      </c>
      <c r="L9" s="2">
        <v>11.7</v>
      </c>
      <c r="M9" s="2">
        <v>75</v>
      </c>
      <c r="N9" s="2">
        <v>0.1</v>
      </c>
      <c r="O9" s="21">
        <v>0</v>
      </c>
      <c r="P9" s="2">
        <v>4.7</v>
      </c>
      <c r="Q9" s="2">
        <v>0.1</v>
      </c>
      <c r="R9" s="2">
        <v>1.1000000000000001</v>
      </c>
    </row>
    <row r="10" spans="1:18" x14ac:dyDescent="0.25">
      <c r="A10" s="25" t="s">
        <v>31</v>
      </c>
      <c r="B10" s="25"/>
      <c r="C10" s="25"/>
      <c r="D10" s="14">
        <v>550</v>
      </c>
      <c r="E10" s="7">
        <f>SUM(E5:E9)</f>
        <v>65.739999999999995</v>
      </c>
      <c r="F10" s="7">
        <v>16.2</v>
      </c>
      <c r="G10" s="7">
        <v>23.299999999999997</v>
      </c>
      <c r="H10" s="7">
        <v>95.5</v>
      </c>
      <c r="I10" s="7">
        <v>656.40000000000009</v>
      </c>
      <c r="J10" s="15"/>
      <c r="K10" s="7">
        <v>311.5</v>
      </c>
      <c r="L10" s="7">
        <v>61.599999999999994</v>
      </c>
      <c r="M10" s="7">
        <v>300.7</v>
      </c>
      <c r="N10" s="7">
        <v>2</v>
      </c>
      <c r="O10" s="7">
        <f>SUM(O5:O9)</f>
        <v>171.875</v>
      </c>
      <c r="P10" s="7">
        <f>SUM(P5:P9)</f>
        <v>4.9550000000000001</v>
      </c>
      <c r="Q10" s="7">
        <f>SUM(Q5:Q9)</f>
        <v>0.67999999999999994</v>
      </c>
      <c r="R10" s="7">
        <f>SUM(R5:R9)</f>
        <v>2.4750000000000001</v>
      </c>
    </row>
    <row r="11" spans="1:18" ht="15.75" x14ac:dyDescent="0.25">
      <c r="A11" s="27" t="s">
        <v>32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15" customHeight="1" x14ac:dyDescent="0.25">
      <c r="A12" s="28" t="s">
        <v>1</v>
      </c>
      <c r="B12" s="29" t="s">
        <v>2</v>
      </c>
      <c r="C12" s="28" t="s">
        <v>3</v>
      </c>
      <c r="D12" s="29" t="s">
        <v>33</v>
      </c>
      <c r="E12" s="29" t="s">
        <v>5</v>
      </c>
      <c r="F12" s="30" t="s">
        <v>6</v>
      </c>
      <c r="G12" s="30" t="s">
        <v>7</v>
      </c>
      <c r="H12" s="30" t="s">
        <v>8</v>
      </c>
      <c r="I12" s="29" t="s">
        <v>9</v>
      </c>
      <c r="J12" s="8"/>
      <c r="K12" s="6" t="s">
        <v>10</v>
      </c>
      <c r="L12" s="6"/>
      <c r="M12" s="6"/>
      <c r="N12" s="6"/>
      <c r="O12" s="29" t="s">
        <v>11</v>
      </c>
      <c r="P12" s="29"/>
      <c r="Q12" s="29"/>
      <c r="R12" s="29"/>
    </row>
    <row r="13" spans="1:18" x14ac:dyDescent="0.25">
      <c r="A13" s="28"/>
      <c r="B13" s="29"/>
      <c r="C13" s="28"/>
      <c r="D13" s="29"/>
      <c r="E13" s="29"/>
      <c r="F13" s="31"/>
      <c r="G13" s="31"/>
      <c r="H13" s="31"/>
      <c r="I13" s="29"/>
      <c r="J13" s="8"/>
      <c r="K13" s="23" t="s">
        <v>12</v>
      </c>
      <c r="L13" s="24" t="s">
        <v>13</v>
      </c>
      <c r="M13" s="24" t="s">
        <v>14</v>
      </c>
      <c r="N13" s="24" t="s">
        <v>15</v>
      </c>
      <c r="O13" s="24" t="s">
        <v>16</v>
      </c>
      <c r="P13" s="24" t="s">
        <v>17</v>
      </c>
      <c r="Q13" s="24" t="s">
        <v>18</v>
      </c>
      <c r="R13" s="24" t="s">
        <v>19</v>
      </c>
    </row>
    <row r="14" spans="1:18" ht="64.5" x14ac:dyDescent="0.25">
      <c r="A14" s="10">
        <v>71</v>
      </c>
      <c r="B14" s="1" t="s">
        <v>20</v>
      </c>
      <c r="C14" s="4" t="s">
        <v>34</v>
      </c>
      <c r="D14" s="1">
        <v>100</v>
      </c>
      <c r="E14" s="1">
        <v>21.04</v>
      </c>
      <c r="F14" s="17">
        <v>0.8</v>
      </c>
      <c r="G14" s="17">
        <v>0</v>
      </c>
      <c r="H14" s="17">
        <v>3.3</v>
      </c>
      <c r="I14" s="2">
        <v>16</v>
      </c>
      <c r="J14" s="15"/>
      <c r="K14" s="2">
        <v>23</v>
      </c>
      <c r="L14" s="2">
        <v>0</v>
      </c>
      <c r="M14" s="2">
        <v>0</v>
      </c>
      <c r="N14" s="2">
        <v>0.5</v>
      </c>
      <c r="O14" s="2">
        <v>0</v>
      </c>
      <c r="P14" s="2">
        <v>0</v>
      </c>
      <c r="Q14" s="2">
        <v>0</v>
      </c>
      <c r="R14" s="2">
        <v>5</v>
      </c>
    </row>
    <row r="15" spans="1:18" ht="90" x14ac:dyDescent="0.25">
      <c r="A15" s="1">
        <v>82</v>
      </c>
      <c r="B15" s="1" t="s">
        <v>23</v>
      </c>
      <c r="C15" s="3" t="s">
        <v>35</v>
      </c>
      <c r="D15" s="1">
        <v>250</v>
      </c>
      <c r="E15" s="2">
        <v>11.71</v>
      </c>
      <c r="F15" s="2">
        <v>1.8</v>
      </c>
      <c r="G15" s="2">
        <v>4.9000000000000004</v>
      </c>
      <c r="H15" s="2">
        <v>15.2</v>
      </c>
      <c r="I15" s="2">
        <v>112.3</v>
      </c>
      <c r="J15" s="15"/>
      <c r="K15" s="2">
        <v>85.9</v>
      </c>
      <c r="L15" s="2">
        <v>10.6</v>
      </c>
      <c r="M15" s="2">
        <v>21.8</v>
      </c>
      <c r="N15" s="2">
        <v>0.9</v>
      </c>
      <c r="O15" s="2">
        <v>1</v>
      </c>
      <c r="P15" s="2">
        <v>5</v>
      </c>
      <c r="Q15" s="2">
        <v>0.3</v>
      </c>
      <c r="R15" s="2">
        <v>12.9</v>
      </c>
    </row>
    <row r="16" spans="1:18" x14ac:dyDescent="0.25">
      <c r="A16" s="1">
        <v>234</v>
      </c>
      <c r="B16" s="1" t="s">
        <v>25</v>
      </c>
      <c r="C16" s="5" t="s">
        <v>36</v>
      </c>
      <c r="D16" s="12" t="s">
        <v>37</v>
      </c>
      <c r="E16" s="1">
        <v>33.58</v>
      </c>
      <c r="F16" s="2">
        <v>14.8</v>
      </c>
      <c r="G16" s="2">
        <v>18.8</v>
      </c>
      <c r="H16" s="2">
        <v>11.6</v>
      </c>
      <c r="I16" s="2">
        <v>274</v>
      </c>
      <c r="J16" s="19"/>
      <c r="K16" s="2">
        <v>139.30000000000001</v>
      </c>
      <c r="L16" s="2">
        <v>0</v>
      </c>
      <c r="M16" s="2">
        <v>0</v>
      </c>
      <c r="N16" s="2">
        <v>1</v>
      </c>
      <c r="O16" s="2">
        <v>0</v>
      </c>
      <c r="P16" s="2">
        <v>0.2</v>
      </c>
      <c r="Q16" s="2">
        <v>0</v>
      </c>
      <c r="R16" s="2">
        <v>6.8</v>
      </c>
    </row>
    <row r="17" spans="1:18" x14ac:dyDescent="0.25">
      <c r="A17" s="1">
        <v>304</v>
      </c>
      <c r="B17" s="1" t="s">
        <v>27</v>
      </c>
      <c r="C17" s="9" t="s">
        <v>38</v>
      </c>
      <c r="D17" s="12">
        <v>180</v>
      </c>
      <c r="E17" s="1">
        <v>18.02</v>
      </c>
      <c r="F17" s="2">
        <f>5.1*180/200</f>
        <v>4.59</v>
      </c>
      <c r="G17" s="2">
        <f>8.1*180/200</f>
        <v>7.29</v>
      </c>
      <c r="H17" s="2">
        <f>55.2*180/200</f>
        <v>49.68</v>
      </c>
      <c r="I17" s="2">
        <f>314.3*180/200</f>
        <v>282.87</v>
      </c>
      <c r="J17" s="19"/>
      <c r="K17" s="2">
        <f>187.7*180/200</f>
        <v>168.93</v>
      </c>
      <c r="L17" s="2">
        <f>153.6*180/200</f>
        <v>138.24</v>
      </c>
      <c r="M17" s="2">
        <f>522.8*180/200</f>
        <v>470.51999999999992</v>
      </c>
      <c r="N17" s="2">
        <f>4.8*180/200</f>
        <v>4.32</v>
      </c>
      <c r="O17" s="2">
        <v>0</v>
      </c>
      <c r="P17" s="2">
        <f>57.1*180/200</f>
        <v>51.39</v>
      </c>
      <c r="Q17" s="2">
        <f>6*180/200</f>
        <v>5.4</v>
      </c>
      <c r="R17" s="16">
        <v>0</v>
      </c>
    </row>
    <row r="18" spans="1:18" ht="39" x14ac:dyDescent="0.25">
      <c r="A18" s="1"/>
      <c r="B18" s="1" t="s">
        <v>29</v>
      </c>
      <c r="C18" s="3" t="s">
        <v>39</v>
      </c>
      <c r="D18" s="1">
        <v>200</v>
      </c>
      <c r="E18" s="2">
        <v>12</v>
      </c>
      <c r="F18" s="2">
        <v>0.2</v>
      </c>
      <c r="G18" s="2">
        <v>0</v>
      </c>
      <c r="H18" s="2">
        <v>3.9</v>
      </c>
      <c r="I18" s="2">
        <v>16</v>
      </c>
      <c r="J18" s="19"/>
      <c r="K18" s="2">
        <v>0.24</v>
      </c>
      <c r="L18" s="2">
        <v>0.2</v>
      </c>
      <c r="M18" s="2">
        <v>0.5</v>
      </c>
      <c r="N18" s="2">
        <v>7</v>
      </c>
      <c r="O18" s="2">
        <v>0</v>
      </c>
      <c r="P18" s="2">
        <v>0.1</v>
      </c>
      <c r="Q18" s="2">
        <v>0</v>
      </c>
      <c r="R18" s="2">
        <v>6</v>
      </c>
    </row>
    <row r="19" spans="1:18" ht="26.25" x14ac:dyDescent="0.25">
      <c r="A19" s="1"/>
      <c r="B19" s="1" t="s">
        <v>40</v>
      </c>
      <c r="C19" s="3" t="s">
        <v>41</v>
      </c>
      <c r="D19" s="12">
        <v>40</v>
      </c>
      <c r="E19" s="2">
        <v>2.93</v>
      </c>
      <c r="F19" s="2">
        <v>2.2400000000000002</v>
      </c>
      <c r="G19" s="2">
        <v>0.44000000000000006</v>
      </c>
      <c r="H19" s="2">
        <v>19.759999999999998</v>
      </c>
      <c r="I19" s="2">
        <v>91.960000000000008</v>
      </c>
      <c r="J19" s="19"/>
      <c r="K19" s="2">
        <v>9.1999999999999993</v>
      </c>
      <c r="L19" s="2">
        <v>10</v>
      </c>
      <c r="M19" s="2">
        <v>42.4</v>
      </c>
      <c r="N19" s="2">
        <v>1.24</v>
      </c>
      <c r="O19" s="2">
        <v>0</v>
      </c>
      <c r="P19" s="2">
        <v>0.04</v>
      </c>
      <c r="Q19" s="2">
        <v>0</v>
      </c>
      <c r="R19" s="2">
        <v>0</v>
      </c>
    </row>
    <row r="20" spans="1:18" x14ac:dyDescent="0.25">
      <c r="A20" s="1"/>
      <c r="B20" s="1" t="s">
        <v>42</v>
      </c>
      <c r="C20" s="9" t="s">
        <v>43</v>
      </c>
      <c r="D20" s="12">
        <v>70</v>
      </c>
      <c r="E20" s="13">
        <v>5.13</v>
      </c>
      <c r="F20" s="2">
        <v>5.53</v>
      </c>
      <c r="G20" s="2">
        <v>0.7</v>
      </c>
      <c r="H20" s="2">
        <v>33.81</v>
      </c>
      <c r="I20" s="2">
        <v>163.66</v>
      </c>
      <c r="J20" s="15"/>
      <c r="K20" s="2">
        <v>16.100000000000001</v>
      </c>
      <c r="L20" s="2">
        <v>23.1</v>
      </c>
      <c r="M20" s="2">
        <v>60.9</v>
      </c>
      <c r="N20" s="2">
        <v>0.77</v>
      </c>
      <c r="O20" s="2">
        <v>0</v>
      </c>
      <c r="P20" s="2">
        <v>7.0000000000000007E-2</v>
      </c>
      <c r="Q20" s="2">
        <v>0</v>
      </c>
      <c r="R20" s="2">
        <v>0</v>
      </c>
    </row>
    <row r="21" spans="1:18" x14ac:dyDescent="0.25">
      <c r="A21" s="1">
        <v>386</v>
      </c>
      <c r="B21" s="1" t="s">
        <v>44</v>
      </c>
      <c r="C21" s="9" t="s">
        <v>45</v>
      </c>
      <c r="D21" s="1">
        <v>100</v>
      </c>
      <c r="E21" s="2">
        <v>11.33</v>
      </c>
      <c r="F21" s="2">
        <v>2.7</v>
      </c>
      <c r="G21" s="2">
        <v>2.5</v>
      </c>
      <c r="H21" s="2">
        <v>10.8</v>
      </c>
      <c r="I21" s="2">
        <v>79</v>
      </c>
      <c r="J21" s="15"/>
      <c r="K21" s="2">
        <v>121</v>
      </c>
      <c r="L21" s="2">
        <v>15</v>
      </c>
      <c r="M21" s="2">
        <v>94</v>
      </c>
      <c r="N21" s="2">
        <v>0.1</v>
      </c>
      <c r="O21" s="2">
        <v>20</v>
      </c>
      <c r="P21" s="2">
        <v>4.4999999999999998E-2</v>
      </c>
      <c r="Q21" s="2">
        <v>0.1</v>
      </c>
      <c r="R21" s="2">
        <v>0.9</v>
      </c>
    </row>
    <row r="22" spans="1:18" x14ac:dyDescent="0.25">
      <c r="A22" s="25" t="s">
        <v>31</v>
      </c>
      <c r="B22" s="25"/>
      <c r="C22" s="25"/>
      <c r="D22" s="14">
        <v>1045</v>
      </c>
      <c r="E22" s="14">
        <f t="shared" ref="E22:R22" si="0">SUM(E14:E21)</f>
        <v>115.74</v>
      </c>
      <c r="F22" s="20">
        <f t="shared" si="0"/>
        <v>32.660000000000004</v>
      </c>
      <c r="G22" s="20">
        <f t="shared" si="0"/>
        <v>34.630000000000003</v>
      </c>
      <c r="H22" s="20">
        <f t="shared" si="0"/>
        <v>148.05000000000001</v>
      </c>
      <c r="I22" s="20">
        <f t="shared" si="0"/>
        <v>1035.79</v>
      </c>
      <c r="J22" s="20">
        <f t="shared" si="0"/>
        <v>0</v>
      </c>
      <c r="K22" s="20">
        <f t="shared" si="0"/>
        <v>563.67000000000007</v>
      </c>
      <c r="L22" s="20">
        <f t="shared" si="0"/>
        <v>197.14</v>
      </c>
      <c r="M22" s="20">
        <f t="shared" si="0"/>
        <v>690.11999999999989</v>
      </c>
      <c r="N22" s="20">
        <f t="shared" si="0"/>
        <v>15.83</v>
      </c>
      <c r="O22" s="20">
        <f t="shared" si="0"/>
        <v>21</v>
      </c>
      <c r="P22" s="20">
        <f t="shared" si="0"/>
        <v>56.845000000000006</v>
      </c>
      <c r="Q22" s="20">
        <f t="shared" si="0"/>
        <v>5.8</v>
      </c>
      <c r="R22" s="20">
        <f t="shared" si="0"/>
        <v>31.599999999999998</v>
      </c>
    </row>
    <row r="23" spans="1:18" x14ac:dyDescent="0.25">
      <c r="A23" s="26" t="s">
        <v>46</v>
      </c>
      <c r="B23" s="26"/>
      <c r="C23" s="26"/>
      <c r="D23" s="26"/>
      <c r="E23" s="7">
        <f>E10+E22</f>
        <v>181.48</v>
      </c>
      <c r="F23" s="7">
        <f>F10+F22</f>
        <v>48.86</v>
      </c>
      <c r="G23" s="7">
        <f>G10+G22</f>
        <v>57.93</v>
      </c>
      <c r="H23" s="7">
        <f>H10+H22</f>
        <v>243.55</v>
      </c>
      <c r="I23" s="7">
        <f>I10+I22</f>
        <v>1692.19</v>
      </c>
      <c r="J23" s="15"/>
      <c r="K23" s="7">
        <f t="shared" ref="K23:R23" si="1">K10+K22</f>
        <v>875.17000000000007</v>
      </c>
      <c r="L23" s="7">
        <f t="shared" si="1"/>
        <v>258.74</v>
      </c>
      <c r="M23" s="7">
        <f t="shared" si="1"/>
        <v>990.81999999999994</v>
      </c>
      <c r="N23" s="7">
        <f t="shared" si="1"/>
        <v>17.829999999999998</v>
      </c>
      <c r="O23" s="7">
        <f t="shared" si="1"/>
        <v>192.875</v>
      </c>
      <c r="P23" s="7">
        <f t="shared" si="1"/>
        <v>61.800000000000004</v>
      </c>
      <c r="Q23" s="7">
        <f t="shared" si="1"/>
        <v>6.4799999999999995</v>
      </c>
      <c r="R23" s="7">
        <f t="shared" si="1"/>
        <v>34.074999999999996</v>
      </c>
    </row>
    <row r="26" spans="1:18" ht="15.75" x14ac:dyDescent="0.25">
      <c r="A26" s="32" t="s">
        <v>51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18" ht="15.75" x14ac:dyDescent="0.25">
      <c r="A27" s="27" t="s">
        <v>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5" customHeight="1" x14ac:dyDescent="0.25">
      <c r="A28" s="28" t="s">
        <v>1</v>
      </c>
      <c r="B28" s="29" t="s">
        <v>2</v>
      </c>
      <c r="C28" s="28" t="s">
        <v>3</v>
      </c>
      <c r="D28" s="29" t="s">
        <v>4</v>
      </c>
      <c r="E28" s="29" t="s">
        <v>5</v>
      </c>
      <c r="F28" s="28" t="s">
        <v>6</v>
      </c>
      <c r="G28" s="28" t="s">
        <v>7</v>
      </c>
      <c r="H28" s="28" t="s">
        <v>8</v>
      </c>
      <c r="I28" s="29" t="s">
        <v>9</v>
      </c>
      <c r="J28" s="40"/>
      <c r="K28" s="38" t="s">
        <v>10</v>
      </c>
      <c r="L28" s="38"/>
      <c r="M28" s="38"/>
      <c r="N28" s="38"/>
      <c r="O28" s="29" t="s">
        <v>11</v>
      </c>
      <c r="P28" s="29"/>
      <c r="Q28" s="29"/>
      <c r="R28" s="29"/>
    </row>
    <row r="29" spans="1:18" x14ac:dyDescent="0.25">
      <c r="A29" s="28"/>
      <c r="B29" s="29"/>
      <c r="C29" s="28"/>
      <c r="D29" s="29"/>
      <c r="E29" s="29"/>
      <c r="F29" s="28"/>
      <c r="G29" s="28"/>
      <c r="H29" s="28"/>
      <c r="I29" s="29"/>
      <c r="J29" s="40"/>
      <c r="K29" s="47" t="s">
        <v>12</v>
      </c>
      <c r="L29" s="43" t="s">
        <v>13</v>
      </c>
      <c r="M29" s="43" t="s">
        <v>14</v>
      </c>
      <c r="N29" s="43" t="s">
        <v>15</v>
      </c>
      <c r="O29" s="43" t="s">
        <v>16</v>
      </c>
      <c r="P29" s="43" t="s">
        <v>17</v>
      </c>
      <c r="Q29" s="43" t="s">
        <v>18</v>
      </c>
      <c r="R29" s="43" t="s">
        <v>19</v>
      </c>
    </row>
    <row r="30" spans="1:18" ht="115.5" x14ac:dyDescent="0.25">
      <c r="A30" s="33">
        <v>181</v>
      </c>
      <c r="B30" s="33" t="s">
        <v>20</v>
      </c>
      <c r="C30" s="54" t="s">
        <v>21</v>
      </c>
      <c r="D30" s="49" t="s">
        <v>48</v>
      </c>
      <c r="E30" s="34">
        <v>22.41</v>
      </c>
      <c r="F30" s="33">
        <v>4.6500000000000004</v>
      </c>
      <c r="G30" s="33">
        <v>10.050000000000001</v>
      </c>
      <c r="H30" s="34">
        <v>31.1</v>
      </c>
      <c r="I30" s="35">
        <v>233</v>
      </c>
      <c r="J30" s="44"/>
      <c r="K30" s="34">
        <v>192.2</v>
      </c>
      <c r="L30" s="34">
        <v>23.5</v>
      </c>
      <c r="M30" s="34">
        <v>156.1</v>
      </c>
      <c r="N30" s="34">
        <v>0.3</v>
      </c>
      <c r="O30" s="34">
        <v>36.700000000000003</v>
      </c>
      <c r="P30" s="34">
        <v>0.1</v>
      </c>
      <c r="Q30" s="41">
        <v>0</v>
      </c>
      <c r="R30" s="34">
        <v>1.1000000000000001</v>
      </c>
    </row>
    <row r="31" spans="1:18" x14ac:dyDescent="0.25">
      <c r="A31" s="45"/>
      <c r="B31" s="33" t="s">
        <v>23</v>
      </c>
      <c r="C31" s="44" t="s">
        <v>24</v>
      </c>
      <c r="D31" s="33">
        <v>40</v>
      </c>
      <c r="E31" s="34">
        <v>2.93</v>
      </c>
      <c r="F31" s="34">
        <v>2.4</v>
      </c>
      <c r="G31" s="34">
        <v>0.4</v>
      </c>
      <c r="H31" s="34">
        <v>12.6</v>
      </c>
      <c r="I31" s="34">
        <v>63.6</v>
      </c>
      <c r="J31" s="58"/>
      <c r="K31" s="34">
        <v>6.9</v>
      </c>
      <c r="L31" s="34">
        <v>9.9</v>
      </c>
      <c r="M31" s="34">
        <v>26.1</v>
      </c>
      <c r="N31" s="34">
        <v>0.6</v>
      </c>
      <c r="O31" s="41">
        <v>0</v>
      </c>
      <c r="P31" s="34">
        <v>0.1</v>
      </c>
      <c r="Q31" s="34">
        <v>0.5</v>
      </c>
      <c r="R31" s="41">
        <v>0</v>
      </c>
    </row>
    <row r="32" spans="1:18" x14ac:dyDescent="0.25">
      <c r="A32" s="33">
        <v>209</v>
      </c>
      <c r="B32" s="33" t="s">
        <v>25</v>
      </c>
      <c r="C32" s="44" t="s">
        <v>28</v>
      </c>
      <c r="D32" s="49">
        <v>40</v>
      </c>
      <c r="E32" s="34">
        <v>14</v>
      </c>
      <c r="F32" s="34">
        <v>5.08</v>
      </c>
      <c r="G32" s="34">
        <v>4.5999999999999996</v>
      </c>
      <c r="H32" s="34">
        <v>0.28000000000000003</v>
      </c>
      <c r="I32" s="34">
        <v>63</v>
      </c>
      <c r="J32" s="44"/>
      <c r="K32" s="34">
        <v>22</v>
      </c>
      <c r="L32" s="34">
        <v>4.8</v>
      </c>
      <c r="M32" s="34">
        <v>76.8</v>
      </c>
      <c r="N32" s="34">
        <v>1</v>
      </c>
      <c r="O32" s="34">
        <v>100</v>
      </c>
      <c r="P32" s="34">
        <v>0.03</v>
      </c>
      <c r="Q32" s="34">
        <v>0.08</v>
      </c>
      <c r="R32" s="41">
        <v>0</v>
      </c>
    </row>
    <row r="33" spans="1:18" x14ac:dyDescent="0.25">
      <c r="A33" s="33">
        <v>379</v>
      </c>
      <c r="B33" s="33" t="s">
        <v>27</v>
      </c>
      <c r="C33" s="48" t="s">
        <v>30</v>
      </c>
      <c r="D33" s="33">
        <v>200</v>
      </c>
      <c r="E33" s="34">
        <v>13.95</v>
      </c>
      <c r="F33" s="34">
        <v>3.6</v>
      </c>
      <c r="G33" s="34">
        <v>2.7</v>
      </c>
      <c r="H33" s="34">
        <v>28.3</v>
      </c>
      <c r="I33" s="34">
        <v>151.80000000000001</v>
      </c>
      <c r="J33" s="44"/>
      <c r="K33" s="34">
        <v>100.3</v>
      </c>
      <c r="L33" s="34">
        <v>11.7</v>
      </c>
      <c r="M33" s="34">
        <v>75</v>
      </c>
      <c r="N33" s="34">
        <v>0.1</v>
      </c>
      <c r="O33" s="41">
        <v>0</v>
      </c>
      <c r="P33" s="34">
        <v>4.7</v>
      </c>
      <c r="Q33" s="34">
        <v>0.1</v>
      </c>
      <c r="R33" s="34">
        <v>1.1000000000000001</v>
      </c>
    </row>
    <row r="34" spans="1:18" ht="39" x14ac:dyDescent="0.25">
      <c r="A34" s="33"/>
      <c r="B34" s="33" t="s">
        <v>29</v>
      </c>
      <c r="C34" s="61" t="s">
        <v>49</v>
      </c>
      <c r="D34" s="59">
        <v>200</v>
      </c>
      <c r="E34" s="60">
        <v>40</v>
      </c>
      <c r="F34" s="65">
        <v>0.86</v>
      </c>
      <c r="G34" s="65">
        <v>0.88</v>
      </c>
      <c r="H34" s="65">
        <v>21.6</v>
      </c>
      <c r="I34" s="60">
        <v>103.4</v>
      </c>
      <c r="J34" s="63"/>
      <c r="K34" s="52">
        <v>35.200000000000003</v>
      </c>
      <c r="L34" s="52">
        <v>19.8</v>
      </c>
      <c r="M34" s="52">
        <v>24.2</v>
      </c>
      <c r="N34" s="52">
        <v>4.8</v>
      </c>
      <c r="O34" s="50">
        <v>0</v>
      </c>
      <c r="P34" s="52">
        <v>0.03</v>
      </c>
      <c r="Q34" s="52">
        <v>0.67</v>
      </c>
      <c r="R34" s="52">
        <v>22</v>
      </c>
    </row>
    <row r="35" spans="1:18" x14ac:dyDescent="0.25">
      <c r="A35" s="25" t="s">
        <v>31</v>
      </c>
      <c r="B35" s="25"/>
      <c r="C35" s="25"/>
      <c r="D35" s="53">
        <v>690</v>
      </c>
      <c r="E35" s="39">
        <v>93.29</v>
      </c>
      <c r="F35" s="43">
        <v>16.59</v>
      </c>
      <c r="G35" s="43">
        <v>18.63</v>
      </c>
      <c r="H35" s="43">
        <v>93.88</v>
      </c>
      <c r="I35" s="39">
        <v>614.80000000000007</v>
      </c>
      <c r="J35" s="43">
        <v>0</v>
      </c>
      <c r="K35" s="39">
        <v>356.59999999999997</v>
      </c>
      <c r="L35" s="39">
        <v>69.699999999999989</v>
      </c>
      <c r="M35" s="39">
        <v>358.2</v>
      </c>
      <c r="N35" s="39">
        <v>6.8</v>
      </c>
      <c r="O35" s="39">
        <v>136.69999999999999</v>
      </c>
      <c r="P35" s="43">
        <v>4.9600000000000009</v>
      </c>
      <c r="Q35" s="43">
        <v>1.35</v>
      </c>
      <c r="R35" s="39">
        <v>24.2</v>
      </c>
    </row>
    <row r="36" spans="1:18" ht="15.75" x14ac:dyDescent="0.25">
      <c r="A36" s="27" t="s">
        <v>32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5" customHeight="1" x14ac:dyDescent="0.25">
      <c r="A37" s="28" t="s">
        <v>1</v>
      </c>
      <c r="B37" s="29" t="s">
        <v>2</v>
      </c>
      <c r="C37" s="28" t="s">
        <v>3</v>
      </c>
      <c r="D37" s="29" t="s">
        <v>33</v>
      </c>
      <c r="E37" s="29" t="s">
        <v>5</v>
      </c>
      <c r="F37" s="30" t="s">
        <v>6</v>
      </c>
      <c r="G37" s="30" t="s">
        <v>7</v>
      </c>
      <c r="H37" s="30" t="s">
        <v>8</v>
      </c>
      <c r="I37" s="29" t="s">
        <v>9</v>
      </c>
      <c r="J37" s="40"/>
      <c r="K37" s="38" t="s">
        <v>10</v>
      </c>
      <c r="L37" s="38"/>
      <c r="M37" s="38"/>
      <c r="N37" s="38"/>
      <c r="O37" s="29" t="s">
        <v>11</v>
      </c>
      <c r="P37" s="29"/>
      <c r="Q37" s="29"/>
      <c r="R37" s="29"/>
    </row>
    <row r="38" spans="1:18" x14ac:dyDescent="0.25">
      <c r="A38" s="28"/>
      <c r="B38" s="29"/>
      <c r="C38" s="28"/>
      <c r="D38" s="29"/>
      <c r="E38" s="29"/>
      <c r="F38" s="31"/>
      <c r="G38" s="31"/>
      <c r="H38" s="31"/>
      <c r="I38" s="29"/>
      <c r="J38" s="40"/>
      <c r="K38" s="47" t="s">
        <v>12</v>
      </c>
      <c r="L38" s="43" t="s">
        <v>13</v>
      </c>
      <c r="M38" s="43" t="s">
        <v>14</v>
      </c>
      <c r="N38" s="43" t="s">
        <v>15</v>
      </c>
      <c r="O38" s="43" t="s">
        <v>16</v>
      </c>
      <c r="P38" s="43" t="s">
        <v>17</v>
      </c>
      <c r="Q38" s="43" t="s">
        <v>18</v>
      </c>
      <c r="R38" s="43" t="s">
        <v>19</v>
      </c>
    </row>
    <row r="39" spans="1:18" ht="63.75" x14ac:dyDescent="0.25">
      <c r="A39" s="56">
        <v>71</v>
      </c>
      <c r="B39" s="51" t="s">
        <v>20</v>
      </c>
      <c r="C39" s="55" t="s">
        <v>34</v>
      </c>
      <c r="D39" s="51">
        <v>60</v>
      </c>
      <c r="E39" s="57">
        <v>12.62</v>
      </c>
      <c r="F39" s="64">
        <v>0.5</v>
      </c>
      <c r="G39" s="66">
        <v>0</v>
      </c>
      <c r="H39" s="64">
        <v>2</v>
      </c>
      <c r="I39" s="57">
        <v>9.6</v>
      </c>
      <c r="J39" s="44"/>
      <c r="K39" s="57">
        <v>13.8</v>
      </c>
      <c r="L39" s="41">
        <v>0</v>
      </c>
      <c r="M39" s="33">
        <v>0</v>
      </c>
      <c r="N39" s="34">
        <v>0.3</v>
      </c>
      <c r="O39" s="33">
        <v>0</v>
      </c>
      <c r="P39" s="33">
        <v>0</v>
      </c>
      <c r="Q39" s="33">
        <v>0</v>
      </c>
      <c r="R39" s="34">
        <v>3</v>
      </c>
    </row>
    <row r="40" spans="1:18" ht="90" x14ac:dyDescent="0.25">
      <c r="A40" s="33">
        <v>82</v>
      </c>
      <c r="B40" s="33" t="s">
        <v>23</v>
      </c>
      <c r="C40" s="36" t="s">
        <v>35</v>
      </c>
      <c r="D40" s="33">
        <v>200</v>
      </c>
      <c r="E40" s="34">
        <v>9.3699999999999992</v>
      </c>
      <c r="F40" s="34">
        <v>1.8</v>
      </c>
      <c r="G40" s="34">
        <v>4.9000000000000004</v>
      </c>
      <c r="H40" s="34">
        <v>15.2</v>
      </c>
      <c r="I40" s="34">
        <v>112.3</v>
      </c>
      <c r="J40" s="58"/>
      <c r="K40" s="34">
        <v>85.9</v>
      </c>
      <c r="L40" s="34">
        <v>10.6</v>
      </c>
      <c r="M40" s="34">
        <v>21.8</v>
      </c>
      <c r="N40" s="34">
        <v>0.9</v>
      </c>
      <c r="O40" s="34">
        <v>1</v>
      </c>
      <c r="P40" s="34">
        <v>5</v>
      </c>
      <c r="Q40" s="34">
        <v>0.3</v>
      </c>
      <c r="R40" s="34">
        <v>12.9</v>
      </c>
    </row>
    <row r="41" spans="1:18" x14ac:dyDescent="0.25">
      <c r="A41" s="33">
        <v>234</v>
      </c>
      <c r="B41" s="33" t="s">
        <v>25</v>
      </c>
      <c r="C41" s="37" t="s">
        <v>36</v>
      </c>
      <c r="D41" s="33" t="s">
        <v>50</v>
      </c>
      <c r="E41" s="33">
        <v>30.77</v>
      </c>
      <c r="F41" s="34">
        <v>12.7</v>
      </c>
      <c r="G41" s="34">
        <v>16.2</v>
      </c>
      <c r="H41" s="34">
        <v>10.1</v>
      </c>
      <c r="I41" s="34">
        <v>236.6</v>
      </c>
      <c r="J41" s="46"/>
      <c r="K41" s="34">
        <v>126.1</v>
      </c>
      <c r="L41" s="41">
        <v>0</v>
      </c>
      <c r="M41" s="41">
        <v>0</v>
      </c>
      <c r="N41" s="34">
        <v>0.9</v>
      </c>
      <c r="O41" s="41">
        <v>0</v>
      </c>
      <c r="P41" s="34">
        <v>0.2</v>
      </c>
      <c r="Q41" s="41">
        <v>0</v>
      </c>
      <c r="R41" s="34">
        <v>6.1</v>
      </c>
    </row>
    <row r="42" spans="1:18" x14ac:dyDescent="0.25">
      <c r="A42" s="33">
        <v>304</v>
      </c>
      <c r="B42" s="33" t="s">
        <v>27</v>
      </c>
      <c r="C42" s="44" t="s">
        <v>38</v>
      </c>
      <c r="D42" s="33">
        <v>150</v>
      </c>
      <c r="E42" s="34">
        <v>15.02</v>
      </c>
      <c r="F42" s="34">
        <v>3.8</v>
      </c>
      <c r="G42" s="34">
        <v>6.1</v>
      </c>
      <c r="H42" s="34">
        <v>41.4</v>
      </c>
      <c r="I42" s="34">
        <v>235.7</v>
      </c>
      <c r="J42" s="46"/>
      <c r="K42" s="34">
        <v>140.80000000000001</v>
      </c>
      <c r="L42" s="34">
        <v>115.2</v>
      </c>
      <c r="M42" s="34">
        <v>392.1</v>
      </c>
      <c r="N42" s="34">
        <v>3.6</v>
      </c>
      <c r="O42" s="34">
        <v>0.1</v>
      </c>
      <c r="P42" s="34">
        <v>42.8</v>
      </c>
      <c r="Q42" s="34">
        <v>4.5</v>
      </c>
      <c r="R42" s="42">
        <v>0</v>
      </c>
    </row>
    <row r="43" spans="1:18" ht="39" x14ac:dyDescent="0.25">
      <c r="A43" s="33"/>
      <c r="B43" s="33" t="s">
        <v>29</v>
      </c>
      <c r="C43" s="36" t="s">
        <v>39</v>
      </c>
      <c r="D43" s="33">
        <v>200</v>
      </c>
      <c r="E43" s="34">
        <v>12</v>
      </c>
      <c r="F43" s="34">
        <v>0.2</v>
      </c>
      <c r="G43" s="34">
        <v>0</v>
      </c>
      <c r="H43" s="34">
        <v>3.9</v>
      </c>
      <c r="I43" s="34">
        <v>16</v>
      </c>
      <c r="J43" s="46"/>
      <c r="K43" s="34">
        <v>0.24</v>
      </c>
      <c r="L43" s="34">
        <v>0.2</v>
      </c>
      <c r="M43" s="34">
        <v>0.5</v>
      </c>
      <c r="N43" s="34">
        <v>7</v>
      </c>
      <c r="O43" s="41">
        <v>0</v>
      </c>
      <c r="P43" s="34">
        <v>0.1</v>
      </c>
      <c r="Q43" s="34">
        <v>0</v>
      </c>
      <c r="R43" s="34">
        <v>6</v>
      </c>
    </row>
    <row r="44" spans="1:18" ht="26.25" x14ac:dyDescent="0.25">
      <c r="A44" s="33"/>
      <c r="B44" s="33" t="s">
        <v>40</v>
      </c>
      <c r="C44" s="36" t="s">
        <v>41</v>
      </c>
      <c r="D44" s="33">
        <v>30</v>
      </c>
      <c r="E44" s="34">
        <v>2.2000000000000002</v>
      </c>
      <c r="F44" s="34">
        <v>1.68</v>
      </c>
      <c r="G44" s="34">
        <v>0.33</v>
      </c>
      <c r="H44" s="34">
        <v>14.82</v>
      </c>
      <c r="I44" s="34">
        <v>68.97</v>
      </c>
      <c r="J44" s="46"/>
      <c r="K44" s="34">
        <v>6.9</v>
      </c>
      <c r="L44" s="34">
        <v>7.5</v>
      </c>
      <c r="M44" s="34">
        <v>31.799999999999997</v>
      </c>
      <c r="N44" s="34">
        <v>0.92999999999999994</v>
      </c>
      <c r="O44" s="41">
        <v>0</v>
      </c>
      <c r="P44" s="34">
        <v>0.03</v>
      </c>
      <c r="Q44" s="34">
        <v>0</v>
      </c>
      <c r="R44" s="41">
        <v>0</v>
      </c>
    </row>
    <row r="45" spans="1:18" x14ac:dyDescent="0.25">
      <c r="A45" s="33"/>
      <c r="B45" s="33" t="s">
        <v>42</v>
      </c>
      <c r="C45" s="44" t="s">
        <v>43</v>
      </c>
      <c r="D45" s="33">
        <v>30</v>
      </c>
      <c r="E45" s="52">
        <v>2.2000000000000002</v>
      </c>
      <c r="F45" s="34">
        <v>2.37</v>
      </c>
      <c r="G45" s="34">
        <v>0.3</v>
      </c>
      <c r="H45" s="34">
        <v>14.49</v>
      </c>
      <c r="I45" s="34">
        <v>70.14</v>
      </c>
      <c r="J45" s="44"/>
      <c r="K45" s="34">
        <v>6.8999999999999995</v>
      </c>
      <c r="L45" s="34">
        <v>9.8999999999999986</v>
      </c>
      <c r="M45" s="34">
        <v>26.099999999999998</v>
      </c>
      <c r="N45" s="34">
        <v>0.33</v>
      </c>
      <c r="O45" s="41">
        <v>0</v>
      </c>
      <c r="P45" s="34">
        <v>0.03</v>
      </c>
      <c r="Q45" s="34">
        <v>0</v>
      </c>
      <c r="R45" s="41">
        <v>0</v>
      </c>
    </row>
    <row r="46" spans="1:18" x14ac:dyDescent="0.25">
      <c r="A46" s="33">
        <v>386</v>
      </c>
      <c r="B46" s="33" t="s">
        <v>44</v>
      </c>
      <c r="C46" s="44" t="s">
        <v>45</v>
      </c>
      <c r="D46" s="33">
        <v>100</v>
      </c>
      <c r="E46" s="34">
        <v>11.33</v>
      </c>
      <c r="F46" s="34">
        <v>2.7</v>
      </c>
      <c r="G46" s="34">
        <v>2.5</v>
      </c>
      <c r="H46" s="34">
        <v>10.8</v>
      </c>
      <c r="I46" s="34">
        <v>79</v>
      </c>
      <c r="J46" s="44"/>
      <c r="K46" s="34">
        <v>121</v>
      </c>
      <c r="L46" s="34">
        <v>15</v>
      </c>
      <c r="M46" s="34">
        <v>94</v>
      </c>
      <c r="N46" s="34">
        <v>0.1</v>
      </c>
      <c r="O46" s="34">
        <v>20</v>
      </c>
      <c r="P46" s="34">
        <v>4.4999999999999998E-2</v>
      </c>
      <c r="Q46" s="34">
        <v>0.1</v>
      </c>
      <c r="R46" s="34">
        <v>0.9</v>
      </c>
    </row>
    <row r="47" spans="1:18" x14ac:dyDescent="0.25">
      <c r="A47" s="25" t="s">
        <v>31</v>
      </c>
      <c r="B47" s="25"/>
      <c r="C47" s="25"/>
      <c r="D47" s="53">
        <v>865</v>
      </c>
      <c r="E47" s="62">
        <v>95.51</v>
      </c>
      <c r="F47" s="53">
        <v>25.75</v>
      </c>
      <c r="G47" s="53">
        <v>30.330000000000002</v>
      </c>
      <c r="H47" s="53">
        <v>112.70999999999998</v>
      </c>
      <c r="I47" s="53">
        <v>828.31000000000006</v>
      </c>
      <c r="J47" s="53">
        <v>0</v>
      </c>
      <c r="K47" s="53">
        <v>501.64</v>
      </c>
      <c r="L47" s="62">
        <v>158.4</v>
      </c>
      <c r="M47" s="62">
        <v>566.30000000000007</v>
      </c>
      <c r="N47" s="53">
        <v>14.059999999999999</v>
      </c>
      <c r="O47" s="62">
        <v>21.1</v>
      </c>
      <c r="P47" s="62">
        <v>48.205000000000005</v>
      </c>
      <c r="Q47" s="62">
        <v>4.8999999999999995</v>
      </c>
      <c r="R47" s="62">
        <v>28.9</v>
      </c>
    </row>
    <row r="48" spans="1:18" x14ac:dyDescent="0.25">
      <c r="A48" s="26" t="s">
        <v>46</v>
      </c>
      <c r="B48" s="26"/>
      <c r="C48" s="26"/>
      <c r="D48" s="26"/>
      <c r="E48" s="39">
        <v>188.8</v>
      </c>
      <c r="F48" s="39">
        <v>42.34</v>
      </c>
      <c r="G48" s="39">
        <v>48.96</v>
      </c>
      <c r="H48" s="39">
        <v>206.58999999999997</v>
      </c>
      <c r="I48" s="39">
        <v>1443.1100000000001</v>
      </c>
      <c r="J48" s="58"/>
      <c r="K48" s="39">
        <v>858.24</v>
      </c>
      <c r="L48" s="39">
        <v>228.1</v>
      </c>
      <c r="M48" s="39">
        <v>924.5</v>
      </c>
      <c r="N48" s="39">
        <v>20.86</v>
      </c>
      <c r="O48" s="39">
        <v>157.79999999999998</v>
      </c>
      <c r="P48" s="39">
        <v>53.165000000000006</v>
      </c>
      <c r="Q48" s="39">
        <v>6.25</v>
      </c>
      <c r="R48" s="39">
        <v>53.099999999999994</v>
      </c>
    </row>
  </sheetData>
  <mergeCells count="52">
    <mergeCell ref="A23:D23"/>
    <mergeCell ref="A1:R1"/>
    <mergeCell ref="A2:R2"/>
    <mergeCell ref="A3:A4"/>
    <mergeCell ref="B3:B4"/>
    <mergeCell ref="A22:C22"/>
    <mergeCell ref="H3:H4"/>
    <mergeCell ref="O3:R3"/>
    <mergeCell ref="A10:C10"/>
    <mergeCell ref="I3:I4"/>
    <mergeCell ref="A11:R11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O12:R12"/>
    <mergeCell ref="A27:R27"/>
    <mergeCell ref="A48:D48"/>
    <mergeCell ref="A47:C47"/>
    <mergeCell ref="A35:C35"/>
    <mergeCell ref="I28:I29"/>
    <mergeCell ref="A36:R36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O37:R37"/>
    <mergeCell ref="C28:C29"/>
    <mergeCell ref="D28:D29"/>
    <mergeCell ref="A28:A29"/>
    <mergeCell ref="C3:C4"/>
    <mergeCell ref="D3:D4"/>
    <mergeCell ref="E3:E4"/>
    <mergeCell ref="F3:F4"/>
    <mergeCell ref="G3:G4"/>
    <mergeCell ref="B28:B29"/>
    <mergeCell ref="H28:H29"/>
    <mergeCell ref="O28:R28"/>
    <mergeCell ref="E28:E29"/>
    <mergeCell ref="F28:F29"/>
    <mergeCell ref="G28:G29"/>
    <mergeCell ref="A26:R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2023-11-16T07:49:58Z</dcterms:created>
  <dcterms:modified xsi:type="dcterms:W3CDTF">2023-12-04T05:09:22Z</dcterms:modified>
</cp:coreProperties>
</file>