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607E41D0-6AFD-43D9-AD13-8D57750CE458}" xr6:coauthVersionLast="47" xr6:coauthVersionMax="47" xr10:uidLastSave="{00000000-0000-0000-0000-000000000000}"/>
  <bookViews>
    <workbookView xWindow="-108" yWindow="-108" windowWidth="23256" windowHeight="12576" xr2:uid="{53A3ED8B-D11D-4834-B76A-D38AACB02E0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1" l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R56" i="1"/>
  <c r="R69" i="1" s="1"/>
  <c r="P56" i="1"/>
  <c r="P69" i="1" s="1"/>
  <c r="O56" i="1"/>
  <c r="O69" i="1" s="1"/>
  <c r="N56" i="1"/>
  <c r="N69" i="1" s="1"/>
  <c r="J56" i="1"/>
  <c r="H56" i="1"/>
  <c r="H69" i="1" s="1"/>
  <c r="G56" i="1"/>
  <c r="G69" i="1" s="1"/>
  <c r="F56" i="1"/>
  <c r="F69" i="1" s="1"/>
  <c r="E56" i="1"/>
  <c r="E69" i="1" s="1"/>
  <c r="Q53" i="1"/>
  <c r="Q56" i="1" s="1"/>
  <c r="Q69" i="1" s="1"/>
  <c r="P53" i="1"/>
  <c r="N53" i="1"/>
  <c r="M53" i="1"/>
  <c r="M56" i="1" s="1"/>
  <c r="M69" i="1" s="1"/>
  <c r="L53" i="1"/>
  <c r="L56" i="1" s="1"/>
  <c r="L69" i="1" s="1"/>
  <c r="K53" i="1"/>
  <c r="K56" i="1" s="1"/>
  <c r="K69" i="1" s="1"/>
  <c r="I53" i="1"/>
  <c r="I56" i="1" s="1"/>
  <c r="I69" i="1" s="1"/>
  <c r="H53" i="1"/>
  <c r="G53" i="1"/>
  <c r="F53" i="1"/>
  <c r="E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R17" i="1"/>
  <c r="R30" i="1" s="1"/>
  <c r="Q17" i="1"/>
  <c r="Q30" i="1" s="1"/>
  <c r="P17" i="1"/>
  <c r="P30" i="1" s="1"/>
  <c r="N17" i="1"/>
  <c r="N30" i="1" s="1"/>
  <c r="J17" i="1"/>
  <c r="I17" i="1"/>
  <c r="I30" i="1" s="1"/>
  <c r="H17" i="1"/>
  <c r="H30" i="1" s="1"/>
  <c r="F17" i="1"/>
  <c r="F30" i="1" s="1"/>
  <c r="E17" i="1"/>
  <c r="R12" i="1"/>
  <c r="Q12" i="1"/>
  <c r="P12" i="1"/>
  <c r="O12" i="1"/>
  <c r="O17" i="1" s="1"/>
  <c r="O30" i="1" s="1"/>
  <c r="N12" i="1"/>
  <c r="M12" i="1"/>
  <c r="M17" i="1" s="1"/>
  <c r="M30" i="1" s="1"/>
  <c r="L12" i="1"/>
  <c r="L17" i="1" s="1"/>
  <c r="L30" i="1" s="1"/>
  <c r="K12" i="1"/>
  <c r="K17" i="1" s="1"/>
  <c r="K30" i="1" s="1"/>
  <c r="I12" i="1"/>
  <c r="H12" i="1"/>
  <c r="G12" i="1"/>
  <c r="G17" i="1" s="1"/>
  <c r="G30" i="1" s="1"/>
  <c r="F12" i="1"/>
</calcChain>
</file>

<file path=xl/sharedStrings.xml><?xml version="1.0" encoding="utf-8"?>
<sst xmlns="http://schemas.openxmlformats.org/spreadsheetml/2006/main" count="167" uniqueCount="67">
  <si>
    <t xml:space="preserve">          "Согласовано"</t>
  </si>
  <si>
    <t xml:space="preserve">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</si>
  <si>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</si>
  <si>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</si>
  <si>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</si>
  <si>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</si>
  <si>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</si>
  <si>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>МЕНЮ</t>
  </si>
  <si>
    <t>для школьных столовых</t>
  </si>
  <si>
    <t>( 7-11 лет )</t>
  </si>
  <si>
    <t>День 8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</si>
  <si>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</si>
  <si>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</si>
  <si>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</si>
  <si>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</si>
  <si>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</si>
  <si>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</si>
  <si>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</si>
  <si>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</si>
  <si>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</si>
  <si>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</si>
  <si>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</si>
  <si>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</si>
  <si>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</si>
  <si>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</si>
  <si>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</si>
  <si>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</si>
  <si>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</si>
  <si>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</si>
  <si>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</si>
  <si>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</si>
  <si>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</si>
  <si>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</si>
  <si>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</si>
  <si>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</si>
  <si>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</si>
  <si>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</si>
  <si>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</si>
  <si>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</si>
  <si>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</si>
  <si>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</si>
  <si>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5.</t>
  </si>
  <si>
    <t>Фрукт свежий, сезонный</t>
  </si>
  <si>
    <t>Всего</t>
  </si>
  <si>
    <t>ОБЕД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</si>
  <si>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</si>
  <si>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</si>
  <si>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</si>
  <si>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198/331</t>
  </si>
  <si>
    <t xml:space="preserve"> Каша гороховая  с соусом сметанным с томатом.</t>
  </si>
  <si>
    <t>150/30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</si>
  <si>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</si>
  <si>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</si>
  <si>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</si>
  <si>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</si>
  <si>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</si>
  <si>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</si>
  <si>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</si>
  <si>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</si>
  <si>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</si>
  <si>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</si>
  <si>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</si>
  <si>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</si>
  <si>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</si>
  <si>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 xml:space="preserve"> Каша гороховая с соусом сметанным с томатом</t>
  </si>
  <si>
    <t>180/30</t>
  </si>
  <si>
    <t>"01"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</si>
</sst>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/>
    <xf numFmtId="2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2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 wrapText="1"/>
    </xf>
    <xf numFmtId="1" fontId="3" fillId="2" borderId="6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wrapText="1"/>
    </xf>
    <xf numFmtId="2" fontId="0" fillId="0" borderId="4" xfId="0" applyNumberFormat="1" applyBorder="1"/>
    <xf numFmtId="1" fontId="0" fillId="0" borderId="4" xfId="0" applyNumberForma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" fillId="0" borderId="0" xfId="0" applyFont="1" applyAlignment="1">
      <alignment horizontal="left" vertical="distributed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2" fontId="3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A2A9-FD1D-4542-A103-92C1D3A510A6}">
  <dimension ref="A1:T72"/>
  <sheetViews>
    <sheetView tabSelected="1" zoomScale="40" zoomScaleNormal="40" workbookViewId="0">
      <selection activeCell="U1" sqref="U1"/>
    </sheetView>
  </sheetViews>
  <sheetFormatPr defaultRowHeight="14.4" x14ac:dyDescent="0.3"/>
  <sheetData>
    <row r="1" spans="1:20" x14ac:dyDescent="0.3">
      <c r="A1" s="56" t="s">
        <v>0</v>
      </c>
      <c r="B1" s="56"/>
      <c r="C1" s="56"/>
      <c r="D1" s="1"/>
      <c r="E1" s="2"/>
      <c r="F1" s="2"/>
      <c r="G1" s="2"/>
      <c r="H1" s="2"/>
      <c r="I1" s="2"/>
      <c r="J1" s="3"/>
      <c r="K1" s="57" t="s">
        <v>1</v>
      </c>
      <c r="L1" s="57"/>
      <c r="M1" s="57"/>
      <c r="N1" s="57"/>
      <c r="O1" s="57"/>
      <c r="P1" s="57"/>
      <c r="Q1" s="57"/>
      <c r="R1" s="57"/>
      <c r="S1" s="57"/>
      <c r="T1" s="57"/>
    </row>
    <row r="2" spans="1:20" x14ac:dyDescent="0.3">
      <c r="A2" s="58" t="s">
        <v>2</v>
      </c>
      <c r="B2" s="58"/>
      <c r="C2" s="58"/>
      <c r="D2" s="1"/>
      <c r="E2" s="2"/>
      <c r="F2" s="2"/>
      <c r="G2" s="2"/>
      <c r="H2" s="2"/>
      <c r="I2" s="2"/>
      <c r="J2" s="3"/>
      <c r="K2" s="59" t="s">
        <v>3</v>
      </c>
      <c r="L2" s="59"/>
      <c r="M2" s="59"/>
      <c r="N2" s="59"/>
      <c r="O2" s="59"/>
      <c r="P2" s="59"/>
      <c r="Q2" s="59"/>
      <c r="R2" s="59"/>
      <c r="S2" s="59"/>
      <c r="T2" s="59"/>
    </row>
    <row r="3" spans="1:20" x14ac:dyDescent="0.3">
      <c r="A3" s="60" t="s">
        <v>4</v>
      </c>
      <c r="B3" s="60"/>
      <c r="C3" s="60"/>
      <c r="D3" s="1"/>
      <c r="E3" s="2"/>
      <c r="F3" s="2"/>
      <c r="G3" s="2"/>
      <c r="H3" s="2"/>
      <c r="I3" s="2"/>
      <c r="J3" s="3"/>
      <c r="K3" s="61" t="s">
        <v>5</v>
      </c>
      <c r="L3" s="61"/>
      <c r="M3" s="61"/>
      <c r="N3" s="61"/>
      <c r="O3" s="61"/>
      <c r="P3" s="61"/>
      <c r="Q3" s="61"/>
      <c r="R3" s="61"/>
    </row>
    <row r="4" spans="1:20" x14ac:dyDescent="0.3">
      <c r="A4" s="58" t="s">
        <v>6</v>
      </c>
      <c r="B4" s="58"/>
      <c r="C4" s="58"/>
      <c r="D4" s="1"/>
      <c r="E4" s="2"/>
      <c r="F4" s="2"/>
      <c r="G4" s="2"/>
      <c r="H4" s="2"/>
      <c r="I4" s="2"/>
      <c r="J4" s="3"/>
      <c r="K4" s="81" t="s">
        <v>66</v>
      </c>
      <c r="L4" s="62"/>
      <c r="M4" s="62"/>
      <c r="N4" s="62"/>
      <c r="O4" s="62"/>
      <c r="P4" s="62"/>
      <c r="Q4" s="62"/>
      <c r="R4" s="62"/>
    </row>
    <row r="5" spans="1:20" ht="18" x14ac:dyDescent="0.3">
      <c r="A5" s="6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ht="15.6" x14ac:dyDescent="0.3">
      <c r="A6" s="64" t="s">
        <v>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20" ht="15.6" x14ac:dyDescent="0.3">
      <c r="A7" s="65" t="s">
        <v>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20" ht="15.6" x14ac:dyDescent="0.3">
      <c r="A8" s="53" t="s">
        <v>10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</row>
    <row r="9" spans="1:20" ht="15.6" x14ac:dyDescent="0.3">
      <c r="A9" s="66" t="s">
        <v>11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20" ht="14.4" customHeight="1" x14ac:dyDescent="0.3">
      <c r="A10" s="67" t="s">
        <v>12</v>
      </c>
      <c r="B10" s="68" t="s">
        <v>13</v>
      </c>
      <c r="C10" s="67" t="s">
        <v>14</v>
      </c>
      <c r="D10" s="68" t="s">
        <v>15</v>
      </c>
      <c r="E10" s="68" t="s">
        <v>16</v>
      </c>
      <c r="F10" s="69" t="s">
        <v>17</v>
      </c>
      <c r="G10" s="69" t="s">
        <v>18</v>
      </c>
      <c r="H10" s="69" t="s">
        <v>19</v>
      </c>
      <c r="I10" s="68" t="s">
        <v>20</v>
      </c>
      <c r="J10" s="4"/>
      <c r="K10" s="5" t="s">
        <v>21</v>
      </c>
      <c r="L10" s="5"/>
      <c r="M10" s="5"/>
      <c r="N10" s="5"/>
      <c r="O10" s="68" t="s">
        <v>22</v>
      </c>
      <c r="P10" s="68"/>
      <c r="Q10" s="68"/>
      <c r="R10" s="68"/>
    </row>
    <row r="11" spans="1:20" x14ac:dyDescent="0.3">
      <c r="A11" s="67"/>
      <c r="B11" s="68"/>
      <c r="C11" s="67"/>
      <c r="D11" s="68"/>
      <c r="E11" s="68"/>
      <c r="F11" s="70"/>
      <c r="G11" s="70"/>
      <c r="H11" s="70"/>
      <c r="I11" s="68"/>
      <c r="J11" s="4"/>
      <c r="K11" s="6" t="s">
        <v>23</v>
      </c>
      <c r="L11" s="33" t="s">
        <v>24</v>
      </c>
      <c r="M11" s="33" t="s">
        <v>25</v>
      </c>
      <c r="N11" s="33" t="s">
        <v>26</v>
      </c>
      <c r="O11" s="33" t="s">
        <v>27</v>
      </c>
      <c r="P11" s="33" t="s">
        <v>28</v>
      </c>
      <c r="Q11" s="33" t="s">
        <v>29</v>
      </c>
      <c r="R11" s="33" t="s">
        <v>30</v>
      </c>
    </row>
    <row r="12" spans="1:20" ht="124.2" x14ac:dyDescent="0.3">
      <c r="A12" s="7" t="s">
        <v>31</v>
      </c>
      <c r="B12" s="8" t="s">
        <v>32</v>
      </c>
      <c r="C12" s="9" t="s">
        <v>33</v>
      </c>
      <c r="D12" s="10" t="s">
        <v>34</v>
      </c>
      <c r="E12" s="11">
        <v>37.54</v>
      </c>
      <c r="F12" s="12">
        <f>8.6*90/120</f>
        <v>6.45</v>
      </c>
      <c r="G12" s="12">
        <f>11.4*90/120</f>
        <v>8.5500000000000007</v>
      </c>
      <c r="H12" s="13">
        <f>9.06*90/120</f>
        <v>6.7950000000000008</v>
      </c>
      <c r="I12" s="11">
        <f>172.8*90/120</f>
        <v>129.60000000000002</v>
      </c>
      <c r="J12" s="14"/>
      <c r="K12" s="11">
        <f>71*90/120</f>
        <v>53.25</v>
      </c>
      <c r="L12" s="11">
        <f>15.7*90/120</f>
        <v>11.775</v>
      </c>
      <c r="M12" s="11">
        <f>72.45*90/120</f>
        <v>54.337499999999999</v>
      </c>
      <c r="N12" s="11">
        <f>26.13*90/120</f>
        <v>19.5975</v>
      </c>
      <c r="O12" s="11">
        <f>0.1*90/120</f>
        <v>7.4999999999999997E-2</v>
      </c>
      <c r="P12" s="11">
        <f>0.13*90/120</f>
        <v>9.7500000000000003E-2</v>
      </c>
      <c r="Q12" s="11">
        <f>2.6*90/120</f>
        <v>1.95</v>
      </c>
      <c r="R12" s="11">
        <f>0.81*90/120</f>
        <v>0.60750000000000004</v>
      </c>
      <c r="S12" s="15"/>
      <c r="T12" s="15"/>
    </row>
    <row r="13" spans="1:20" ht="69" x14ac:dyDescent="0.3">
      <c r="A13" s="10">
        <v>309</v>
      </c>
      <c r="B13" s="16" t="s">
        <v>35</v>
      </c>
      <c r="C13" s="17" t="s">
        <v>36</v>
      </c>
      <c r="D13" s="10">
        <v>150</v>
      </c>
      <c r="E13" s="11">
        <v>10.99</v>
      </c>
      <c r="F13" s="10">
        <v>5.52</v>
      </c>
      <c r="G13" s="11">
        <v>4.5</v>
      </c>
      <c r="H13" s="11">
        <v>26.45</v>
      </c>
      <c r="I13" s="11">
        <v>168.45</v>
      </c>
      <c r="J13" s="18"/>
      <c r="K13" s="11">
        <v>4.8600000000000003</v>
      </c>
      <c r="L13" s="11">
        <v>21.12</v>
      </c>
      <c r="M13" s="11">
        <v>37.17</v>
      </c>
      <c r="N13" s="11">
        <v>1.1025</v>
      </c>
      <c r="O13" s="19">
        <v>0</v>
      </c>
      <c r="P13" s="11">
        <v>5.2500000000000005E-2</v>
      </c>
      <c r="Q13" s="11">
        <v>0.78</v>
      </c>
      <c r="R13" s="19">
        <v>0</v>
      </c>
      <c r="S13" s="20"/>
      <c r="T13" s="15"/>
    </row>
    <row r="14" spans="1:20" ht="41.4" x14ac:dyDescent="0.3">
      <c r="A14" s="10"/>
      <c r="B14" s="10" t="s">
        <v>37</v>
      </c>
      <c r="C14" s="21" t="s">
        <v>38</v>
      </c>
      <c r="D14" s="10">
        <v>40</v>
      </c>
      <c r="E14" s="11">
        <v>2.93</v>
      </c>
      <c r="F14" s="10">
        <v>3.16</v>
      </c>
      <c r="G14" s="11">
        <v>0.4</v>
      </c>
      <c r="H14" s="11">
        <v>19.32</v>
      </c>
      <c r="I14" s="11">
        <v>93.52</v>
      </c>
      <c r="J14" s="18"/>
      <c r="K14" s="11">
        <v>9.1999999999999993</v>
      </c>
      <c r="L14" s="11">
        <v>13.2</v>
      </c>
      <c r="M14" s="11">
        <v>34.799999999999997</v>
      </c>
      <c r="N14" s="11">
        <v>0.44</v>
      </c>
      <c r="O14" s="19">
        <v>0</v>
      </c>
      <c r="P14" s="11">
        <v>0.04</v>
      </c>
      <c r="Q14" s="11">
        <v>0.09</v>
      </c>
      <c r="R14" s="11">
        <v>0.1</v>
      </c>
      <c r="S14" s="22"/>
    </row>
    <row r="15" spans="1:20" x14ac:dyDescent="0.3">
      <c r="A15" s="10">
        <v>379</v>
      </c>
      <c r="B15" s="10" t="s">
        <v>39</v>
      </c>
      <c r="C15" s="23" t="s">
        <v>40</v>
      </c>
      <c r="D15" s="10">
        <v>200</v>
      </c>
      <c r="E15" s="11">
        <v>14.95</v>
      </c>
      <c r="F15" s="11">
        <v>3.6</v>
      </c>
      <c r="G15" s="11">
        <v>2.7</v>
      </c>
      <c r="H15" s="11">
        <v>28.3</v>
      </c>
      <c r="I15" s="11">
        <v>151.80000000000001</v>
      </c>
      <c r="J15" s="18"/>
      <c r="K15" s="11">
        <v>100.3</v>
      </c>
      <c r="L15" s="11">
        <v>11.7</v>
      </c>
      <c r="M15" s="11">
        <v>75</v>
      </c>
      <c r="N15" s="11">
        <v>0.1</v>
      </c>
      <c r="O15" s="19">
        <v>0</v>
      </c>
      <c r="P15" s="11">
        <v>4.7</v>
      </c>
      <c r="Q15" s="11">
        <v>0.1</v>
      </c>
      <c r="R15" s="11">
        <v>1.1000000000000001</v>
      </c>
      <c r="S15" s="22"/>
    </row>
    <row r="16" spans="1:20" ht="41.4" x14ac:dyDescent="0.3">
      <c r="A16" s="24"/>
      <c r="B16" s="25" t="s">
        <v>41</v>
      </c>
      <c r="C16" s="26" t="s">
        <v>42</v>
      </c>
      <c r="D16" s="25">
        <v>200</v>
      </c>
      <c r="E16" s="27">
        <v>40</v>
      </c>
      <c r="F16" s="28">
        <v>0.8</v>
      </c>
      <c r="G16" s="29">
        <v>0</v>
      </c>
      <c r="H16" s="28">
        <v>25.2</v>
      </c>
      <c r="I16" s="27">
        <v>104</v>
      </c>
      <c r="J16" s="30"/>
      <c r="K16" s="31">
        <v>12</v>
      </c>
      <c r="L16" s="31">
        <v>10</v>
      </c>
      <c r="M16" s="31">
        <v>22</v>
      </c>
      <c r="N16" s="31">
        <v>0.2</v>
      </c>
      <c r="O16" s="32">
        <v>114</v>
      </c>
      <c r="P16" s="31">
        <v>0</v>
      </c>
      <c r="Q16" s="31">
        <v>0</v>
      </c>
      <c r="R16" s="31">
        <v>9.3000000000000007</v>
      </c>
      <c r="S16" s="22"/>
    </row>
    <row r="17" spans="1:19" x14ac:dyDescent="0.3">
      <c r="A17" s="72" t="s">
        <v>43</v>
      </c>
      <c r="B17" s="72"/>
      <c r="C17" s="72"/>
      <c r="D17" s="33">
        <v>710</v>
      </c>
      <c r="E17" s="34">
        <f t="shared" ref="E17:R17" si="0">SUM(E12:E16)</f>
        <v>106.41</v>
      </c>
      <c r="F17" s="33">
        <f t="shared" si="0"/>
        <v>19.53</v>
      </c>
      <c r="G17" s="33">
        <f t="shared" si="0"/>
        <v>16.150000000000002</v>
      </c>
      <c r="H17" s="34">
        <f t="shared" si="0"/>
        <v>106.065</v>
      </c>
      <c r="I17" s="33">
        <f t="shared" si="0"/>
        <v>647.37</v>
      </c>
      <c r="J17" s="33">
        <f t="shared" si="0"/>
        <v>0</v>
      </c>
      <c r="K17" s="33">
        <f t="shared" si="0"/>
        <v>179.61</v>
      </c>
      <c r="L17" s="34">
        <f t="shared" si="0"/>
        <v>67.795000000000002</v>
      </c>
      <c r="M17" s="34">
        <f t="shared" si="0"/>
        <v>223.3075</v>
      </c>
      <c r="N17" s="33">
        <f t="shared" si="0"/>
        <v>21.44</v>
      </c>
      <c r="O17" s="34">
        <f t="shared" si="0"/>
        <v>114.075</v>
      </c>
      <c r="P17" s="33">
        <f t="shared" si="0"/>
        <v>4.8900000000000006</v>
      </c>
      <c r="Q17" s="33">
        <f t="shared" si="0"/>
        <v>2.92</v>
      </c>
      <c r="R17" s="34">
        <f t="shared" si="0"/>
        <v>11.107500000000002</v>
      </c>
    </row>
    <row r="18" spans="1:19" ht="15.6" x14ac:dyDescent="0.3">
      <c r="A18" s="66" t="s">
        <v>44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9" ht="14.4" customHeight="1" x14ac:dyDescent="0.3">
      <c r="A19" s="67" t="s">
        <v>12</v>
      </c>
      <c r="B19" s="68" t="s">
        <v>13</v>
      </c>
      <c r="C19" s="67" t="s">
        <v>14</v>
      </c>
      <c r="D19" s="68" t="s">
        <v>15</v>
      </c>
      <c r="E19" s="68" t="s">
        <v>16</v>
      </c>
      <c r="F19" s="69" t="s">
        <v>17</v>
      </c>
      <c r="G19" s="69" t="s">
        <v>18</v>
      </c>
      <c r="H19" s="69" t="s">
        <v>19</v>
      </c>
      <c r="I19" s="68" t="s">
        <v>20</v>
      </c>
      <c r="J19" s="4"/>
      <c r="K19" s="5" t="s">
        <v>21</v>
      </c>
      <c r="L19" s="5"/>
      <c r="M19" s="5"/>
      <c r="N19" s="5"/>
      <c r="O19" s="68" t="s">
        <v>22</v>
      </c>
      <c r="P19" s="68"/>
      <c r="Q19" s="68"/>
      <c r="R19" s="68"/>
    </row>
    <row r="20" spans="1:19" x14ac:dyDescent="0.3">
      <c r="A20" s="67"/>
      <c r="B20" s="68"/>
      <c r="C20" s="67"/>
      <c r="D20" s="68"/>
      <c r="E20" s="68"/>
      <c r="F20" s="70"/>
      <c r="G20" s="70"/>
      <c r="H20" s="70"/>
      <c r="I20" s="68"/>
      <c r="J20" s="4"/>
      <c r="K20" s="6" t="s">
        <v>23</v>
      </c>
      <c r="L20" s="33" t="s">
        <v>24</v>
      </c>
      <c r="M20" s="33" t="s">
        <v>25</v>
      </c>
      <c r="N20" s="33" t="s">
        <v>26</v>
      </c>
      <c r="O20" s="33" t="s">
        <v>27</v>
      </c>
      <c r="P20" s="33" t="s">
        <v>28</v>
      </c>
      <c r="Q20" s="33" t="s">
        <v>29</v>
      </c>
      <c r="R20" s="33" t="s">
        <v>30</v>
      </c>
    </row>
    <row r="21" spans="1:19" ht="82.8" x14ac:dyDescent="0.3">
      <c r="A21" s="7">
        <v>71</v>
      </c>
      <c r="B21" s="35" t="s">
        <v>32</v>
      </c>
      <c r="C21" s="9" t="s">
        <v>45</v>
      </c>
      <c r="D21" s="35">
        <v>60</v>
      </c>
      <c r="E21" s="36">
        <v>19.82</v>
      </c>
      <c r="F21" s="37">
        <v>0.7</v>
      </c>
      <c r="G21" s="37">
        <v>0.1</v>
      </c>
      <c r="H21" s="37">
        <v>2.8</v>
      </c>
      <c r="I21" s="36">
        <v>15.6</v>
      </c>
      <c r="J21" s="14"/>
      <c r="K21" s="36">
        <v>8.4</v>
      </c>
      <c r="L21" s="11">
        <v>12</v>
      </c>
      <c r="M21" s="19">
        <v>0</v>
      </c>
      <c r="N21" s="11">
        <v>0.5</v>
      </c>
      <c r="O21" s="19">
        <v>0</v>
      </c>
      <c r="P21" s="19">
        <v>0</v>
      </c>
      <c r="Q21" s="19">
        <v>0</v>
      </c>
      <c r="R21" s="11">
        <v>10.5</v>
      </c>
    </row>
    <row r="22" spans="1:19" ht="96.6" x14ac:dyDescent="0.3">
      <c r="A22" s="10">
        <v>88</v>
      </c>
      <c r="B22" s="10" t="s">
        <v>35</v>
      </c>
      <c r="C22" s="21" t="s">
        <v>46</v>
      </c>
      <c r="D22" s="10">
        <v>200</v>
      </c>
      <c r="E22" s="11">
        <v>8.73</v>
      </c>
      <c r="F22" s="11">
        <v>1.6</v>
      </c>
      <c r="G22" s="11">
        <v>4.9000000000000004</v>
      </c>
      <c r="H22" s="11">
        <v>11.5</v>
      </c>
      <c r="I22" s="11">
        <v>96.8</v>
      </c>
      <c r="J22" s="18"/>
      <c r="K22" s="11">
        <v>75.2</v>
      </c>
      <c r="L22" s="11">
        <v>14.7</v>
      </c>
      <c r="M22" s="11">
        <v>34.200000000000003</v>
      </c>
      <c r="N22" s="11">
        <v>1.0249999999999999</v>
      </c>
      <c r="O22" s="11">
        <v>1</v>
      </c>
      <c r="P22" s="11">
        <v>5.5</v>
      </c>
      <c r="Q22" s="11">
        <v>0.6</v>
      </c>
      <c r="R22" s="11">
        <v>9.5</v>
      </c>
      <c r="S22" s="38"/>
    </row>
    <row r="23" spans="1:19" ht="41.4" x14ac:dyDescent="0.3">
      <c r="A23" s="10">
        <v>268</v>
      </c>
      <c r="B23" s="35" t="s">
        <v>37</v>
      </c>
      <c r="C23" s="21" t="s">
        <v>47</v>
      </c>
      <c r="D23" s="10">
        <v>90</v>
      </c>
      <c r="E23" s="11">
        <v>45.92</v>
      </c>
      <c r="F23" s="11">
        <v>12.1</v>
      </c>
      <c r="G23" s="11">
        <v>15.9</v>
      </c>
      <c r="H23" s="11">
        <v>18.2</v>
      </c>
      <c r="I23" s="11">
        <v>263.5</v>
      </c>
      <c r="J23" s="11"/>
      <c r="K23" s="11">
        <v>39.4</v>
      </c>
      <c r="L23" s="11">
        <v>28.9</v>
      </c>
      <c r="M23" s="11">
        <v>149.69999999999999</v>
      </c>
      <c r="N23" s="11">
        <v>0.9</v>
      </c>
      <c r="O23" s="11">
        <v>25.9</v>
      </c>
      <c r="P23" s="11">
        <v>0.1</v>
      </c>
      <c r="Q23" s="19">
        <v>0</v>
      </c>
      <c r="R23" s="11">
        <v>0.1</v>
      </c>
      <c r="S23" s="22"/>
    </row>
    <row r="24" spans="1:19" x14ac:dyDescent="0.3">
      <c r="A24" s="10" t="s">
        <v>48</v>
      </c>
      <c r="B24" s="10" t="s">
        <v>39</v>
      </c>
      <c r="C24" s="39" t="s">
        <v>49</v>
      </c>
      <c r="D24" s="16" t="s">
        <v>50</v>
      </c>
      <c r="E24" s="31">
        <v>14.5</v>
      </c>
      <c r="F24" s="36">
        <v>13</v>
      </c>
      <c r="G24" s="36">
        <v>7.4</v>
      </c>
      <c r="H24" s="36">
        <v>42.4</v>
      </c>
      <c r="I24" s="36">
        <v>287.89999999999998</v>
      </c>
      <c r="J24" s="36"/>
      <c r="K24" s="36">
        <v>84.5</v>
      </c>
      <c r="L24" s="40">
        <v>0</v>
      </c>
      <c r="M24" s="40">
        <v>0</v>
      </c>
      <c r="N24" s="36">
        <v>5</v>
      </c>
      <c r="O24" s="40">
        <v>0</v>
      </c>
      <c r="P24" s="36">
        <v>0.02</v>
      </c>
      <c r="Q24" s="40">
        <v>0</v>
      </c>
      <c r="R24" s="36">
        <v>0.2</v>
      </c>
      <c r="S24" s="41"/>
    </row>
    <row r="25" spans="1:19" ht="41.4" x14ac:dyDescent="0.3">
      <c r="A25" s="10">
        <v>1041</v>
      </c>
      <c r="B25" s="10" t="s">
        <v>41</v>
      </c>
      <c r="C25" s="42" t="s">
        <v>51</v>
      </c>
      <c r="D25" s="10">
        <v>200</v>
      </c>
      <c r="E25" s="11">
        <v>8.8000000000000007</v>
      </c>
      <c r="F25" s="11">
        <v>0.1</v>
      </c>
      <c r="G25" s="19">
        <v>0</v>
      </c>
      <c r="H25" s="11">
        <v>27.1</v>
      </c>
      <c r="I25" s="11">
        <v>108.6</v>
      </c>
      <c r="J25" s="43"/>
      <c r="K25" s="11">
        <v>23.52</v>
      </c>
      <c r="L25" s="11">
        <v>0</v>
      </c>
      <c r="M25" s="18">
        <v>0</v>
      </c>
      <c r="N25" s="11">
        <v>0.24</v>
      </c>
      <c r="O25" s="44">
        <v>0</v>
      </c>
      <c r="P25" s="18">
        <v>0.03</v>
      </c>
      <c r="Q25" s="18">
        <v>0</v>
      </c>
      <c r="R25" s="18">
        <v>12.9</v>
      </c>
      <c r="S25" s="41"/>
    </row>
    <row r="26" spans="1:19" ht="27.6" x14ac:dyDescent="0.3">
      <c r="A26" s="10"/>
      <c r="B26" s="35" t="s">
        <v>52</v>
      </c>
      <c r="C26" s="42" t="s">
        <v>53</v>
      </c>
      <c r="D26" s="10">
        <v>30</v>
      </c>
      <c r="E26" s="11">
        <v>2.2000000000000002</v>
      </c>
      <c r="F26" s="11">
        <v>1.68</v>
      </c>
      <c r="G26" s="11">
        <v>0.33</v>
      </c>
      <c r="H26" s="11">
        <v>14.82</v>
      </c>
      <c r="I26" s="11">
        <v>68.97</v>
      </c>
      <c r="J26" s="14"/>
      <c r="K26" s="11">
        <v>6.9</v>
      </c>
      <c r="L26" s="11">
        <v>7.5</v>
      </c>
      <c r="M26" s="11">
        <v>31.799999999999997</v>
      </c>
      <c r="N26" s="11">
        <v>0.92999999999999994</v>
      </c>
      <c r="O26" s="19">
        <v>0</v>
      </c>
      <c r="P26" s="11">
        <v>0.03</v>
      </c>
      <c r="Q26" s="19">
        <v>0</v>
      </c>
      <c r="R26" s="19">
        <v>0</v>
      </c>
      <c r="S26" s="41"/>
    </row>
    <row r="27" spans="1:19" x14ac:dyDescent="0.3">
      <c r="A27" s="10"/>
      <c r="B27" s="35" t="s">
        <v>54</v>
      </c>
      <c r="C27" s="45" t="s">
        <v>55</v>
      </c>
      <c r="D27" s="10">
        <v>30</v>
      </c>
      <c r="E27" s="31">
        <v>2.2000000000000002</v>
      </c>
      <c r="F27" s="11">
        <v>2.37</v>
      </c>
      <c r="G27" s="11">
        <v>0.3</v>
      </c>
      <c r="H27" s="11">
        <v>14.49</v>
      </c>
      <c r="I27" s="11">
        <v>70.14</v>
      </c>
      <c r="J27" s="14"/>
      <c r="K27" s="11">
        <v>6.8999999999999995</v>
      </c>
      <c r="L27" s="11">
        <v>9.8999999999999986</v>
      </c>
      <c r="M27" s="11">
        <v>26.099999999999998</v>
      </c>
      <c r="N27" s="11">
        <v>0.33</v>
      </c>
      <c r="O27" s="19">
        <v>0</v>
      </c>
      <c r="P27" s="11">
        <v>0.03</v>
      </c>
      <c r="Q27" s="19">
        <v>0</v>
      </c>
      <c r="R27" s="19">
        <v>0</v>
      </c>
      <c r="S27" s="38"/>
    </row>
    <row r="28" spans="1:19" x14ac:dyDescent="0.3">
      <c r="A28" s="10">
        <v>386</v>
      </c>
      <c r="B28" s="35" t="s">
        <v>56</v>
      </c>
      <c r="C28" s="45" t="s">
        <v>57</v>
      </c>
      <c r="D28" s="10">
        <v>100</v>
      </c>
      <c r="E28" s="11">
        <v>12.88</v>
      </c>
      <c r="F28" s="11">
        <v>2.7</v>
      </c>
      <c r="G28" s="11">
        <v>2.5</v>
      </c>
      <c r="H28" s="11">
        <v>10.8</v>
      </c>
      <c r="I28" s="11">
        <v>79</v>
      </c>
      <c r="J28" s="14"/>
      <c r="K28" s="11">
        <v>121</v>
      </c>
      <c r="L28" s="11">
        <v>15</v>
      </c>
      <c r="M28" s="11">
        <v>94</v>
      </c>
      <c r="N28" s="11">
        <v>0.1</v>
      </c>
      <c r="O28" s="11">
        <v>20</v>
      </c>
      <c r="P28" s="11">
        <v>4.4999999999999998E-2</v>
      </c>
      <c r="Q28" s="11">
        <v>0.1</v>
      </c>
      <c r="R28" s="11">
        <v>1.35</v>
      </c>
      <c r="S28" s="38"/>
    </row>
    <row r="29" spans="1:19" x14ac:dyDescent="0.3">
      <c r="A29" s="72" t="s">
        <v>43</v>
      </c>
      <c r="B29" s="72"/>
      <c r="C29" s="72"/>
      <c r="D29" s="33">
        <v>865</v>
      </c>
      <c r="E29" s="33">
        <f>SUM(E21:E28)</f>
        <v>115.05</v>
      </c>
      <c r="F29" s="33">
        <f t="shared" ref="F29:R29" si="1">SUM(F21:F28)</f>
        <v>34.25</v>
      </c>
      <c r="G29" s="33">
        <f t="shared" si="1"/>
        <v>31.429999999999996</v>
      </c>
      <c r="H29" s="33">
        <f t="shared" si="1"/>
        <v>142.11000000000001</v>
      </c>
      <c r="I29" s="33">
        <f t="shared" si="1"/>
        <v>990.51</v>
      </c>
      <c r="J29" s="33">
        <f t="shared" si="1"/>
        <v>0</v>
      </c>
      <c r="K29" s="34">
        <f t="shared" si="1"/>
        <v>365.82000000000005</v>
      </c>
      <c r="L29" s="34">
        <f t="shared" si="1"/>
        <v>88</v>
      </c>
      <c r="M29" s="34">
        <f t="shared" si="1"/>
        <v>335.79999999999995</v>
      </c>
      <c r="N29" s="34">
        <f t="shared" si="1"/>
        <v>9.0250000000000004</v>
      </c>
      <c r="O29" s="34">
        <f t="shared" si="1"/>
        <v>46.9</v>
      </c>
      <c r="P29" s="34">
        <f t="shared" si="1"/>
        <v>5.7549999999999999</v>
      </c>
      <c r="Q29" s="34">
        <f t="shared" si="1"/>
        <v>0.7</v>
      </c>
      <c r="R29" s="34">
        <f t="shared" si="1"/>
        <v>34.550000000000004</v>
      </c>
    </row>
    <row r="30" spans="1:19" x14ac:dyDescent="0.3">
      <c r="A30" s="73" t="s">
        <v>58</v>
      </c>
      <c r="B30" s="73"/>
      <c r="C30" s="73"/>
      <c r="D30" s="73"/>
      <c r="E30" s="34">
        <f>E17+E29</f>
        <v>221.45999999999998</v>
      </c>
      <c r="F30" s="34">
        <f>F17+F29</f>
        <v>53.78</v>
      </c>
      <c r="G30" s="34">
        <f>G17+G29</f>
        <v>47.58</v>
      </c>
      <c r="H30" s="34">
        <f>H17+H29</f>
        <v>248.17500000000001</v>
      </c>
      <c r="I30" s="34">
        <f>I17+I29</f>
        <v>1637.88</v>
      </c>
      <c r="J30" s="14"/>
      <c r="K30" s="34">
        <f t="shared" ref="K30:R30" si="2">K17+K29</f>
        <v>545.43000000000006</v>
      </c>
      <c r="L30" s="34">
        <f t="shared" si="2"/>
        <v>155.79500000000002</v>
      </c>
      <c r="M30" s="34">
        <f t="shared" si="2"/>
        <v>559.10749999999996</v>
      </c>
      <c r="N30" s="34">
        <f t="shared" si="2"/>
        <v>30.465000000000003</v>
      </c>
      <c r="O30" s="34">
        <f t="shared" si="2"/>
        <v>160.97499999999999</v>
      </c>
      <c r="P30" s="34">
        <f t="shared" si="2"/>
        <v>10.645</v>
      </c>
      <c r="Q30" s="34">
        <f t="shared" si="2"/>
        <v>3.62</v>
      </c>
      <c r="R30" s="34">
        <f t="shared" si="2"/>
        <v>45.657500000000006</v>
      </c>
    </row>
    <row r="31" spans="1:19" x14ac:dyDescent="0.3">
      <c r="A31" s="46"/>
      <c r="B31" s="46"/>
      <c r="C31" s="46"/>
      <c r="D31" s="46"/>
      <c r="E31" s="47"/>
      <c r="F31" s="47"/>
      <c r="G31" s="47"/>
      <c r="H31" s="47"/>
      <c r="I31" s="47"/>
      <c r="K31" s="47"/>
      <c r="L31" s="48"/>
      <c r="M31" s="47"/>
      <c r="N31" s="47"/>
      <c r="O31" s="47"/>
      <c r="P31" s="48"/>
      <c r="Q31" s="48"/>
      <c r="R31" s="47"/>
    </row>
    <row r="32" spans="1:19" x14ac:dyDescent="0.3">
      <c r="A32" s="46"/>
      <c r="B32" s="46"/>
      <c r="C32" s="46"/>
      <c r="D32" s="46"/>
      <c r="E32" s="47"/>
      <c r="F32" s="47"/>
      <c r="G32" s="47"/>
      <c r="H32" s="47"/>
      <c r="I32" s="47"/>
      <c r="K32" s="47"/>
      <c r="L32" s="48"/>
      <c r="M32" s="47"/>
      <c r="N32" s="47"/>
      <c r="O32" s="47"/>
      <c r="P32" s="48"/>
      <c r="Q32" s="48"/>
      <c r="R32" s="47"/>
    </row>
    <row r="33" spans="1:18" x14ac:dyDescent="0.3">
      <c r="A33" s="46"/>
      <c r="B33" s="46"/>
      <c r="C33" s="46"/>
      <c r="D33" s="46"/>
      <c r="E33" s="47"/>
      <c r="F33" s="47"/>
      <c r="G33" s="47"/>
      <c r="H33" s="47"/>
      <c r="I33" s="47"/>
      <c r="K33" s="47"/>
      <c r="L33" s="48"/>
      <c r="M33" s="47"/>
      <c r="N33" s="47"/>
      <c r="O33" s="47"/>
      <c r="P33" s="48"/>
      <c r="Q33" s="48"/>
      <c r="R33" s="47"/>
    </row>
    <row r="41" spans="1:18" x14ac:dyDescent="0.3">
      <c r="A41" s="56" t="s">
        <v>0</v>
      </c>
      <c r="B41" s="56"/>
      <c r="C41" s="56"/>
      <c r="D41" s="1"/>
      <c r="E41" s="2"/>
      <c r="F41" s="2"/>
      <c r="G41" s="2"/>
      <c r="H41" s="2"/>
      <c r="I41" s="2"/>
      <c r="J41" s="3"/>
      <c r="K41" s="49"/>
      <c r="L41" s="2"/>
      <c r="M41" s="71" t="s">
        <v>59</v>
      </c>
      <c r="N41" s="71"/>
      <c r="O41" s="71"/>
      <c r="P41" s="71"/>
      <c r="Q41" s="71"/>
      <c r="R41" s="71"/>
    </row>
    <row r="42" spans="1:18" x14ac:dyDescent="0.3">
      <c r="A42" s="74" t="s">
        <v>2</v>
      </c>
      <c r="B42" s="74"/>
      <c r="C42" s="74"/>
      <c r="D42" s="1"/>
      <c r="E42" s="2"/>
      <c r="F42" s="2"/>
      <c r="G42" s="2"/>
      <c r="H42" s="2"/>
      <c r="I42" s="2"/>
      <c r="J42" s="3"/>
      <c r="K42" s="49"/>
      <c r="L42" s="2"/>
      <c r="M42" s="75" t="s">
        <v>60</v>
      </c>
      <c r="N42" s="75"/>
      <c r="O42" s="75"/>
      <c r="P42" s="75"/>
      <c r="Q42" s="75"/>
      <c r="R42" s="75"/>
    </row>
    <row r="43" spans="1:18" x14ac:dyDescent="0.3">
      <c r="A43" s="76" t="s">
        <v>61</v>
      </c>
      <c r="B43" s="76"/>
      <c r="C43" s="76"/>
      <c r="D43" s="1"/>
      <c r="E43" s="2"/>
      <c r="F43" s="2"/>
      <c r="G43" s="2"/>
      <c r="H43" s="2"/>
      <c r="I43" s="2"/>
      <c r="J43" s="3"/>
      <c r="K43" s="49"/>
      <c r="L43" s="2"/>
      <c r="M43" s="75" t="s">
        <v>62</v>
      </c>
      <c r="N43" s="75"/>
      <c r="O43" s="75"/>
      <c r="P43" s="75"/>
      <c r="Q43" s="75"/>
      <c r="R43" s="75"/>
    </row>
    <row r="44" spans="1:18" x14ac:dyDescent="0.3">
      <c r="A44" s="77" t="s">
        <v>6</v>
      </c>
      <c r="B44" s="77"/>
      <c r="C44" s="77"/>
      <c r="D44" s="1"/>
      <c r="E44" s="2"/>
      <c r="F44" s="2"/>
      <c r="G44" s="2"/>
      <c r="H44" s="2"/>
      <c r="I44" s="2"/>
      <c r="J44" s="3"/>
      <c r="K44" s="49"/>
      <c r="L44" s="2"/>
      <c r="M44" s="78" t="s">
        <v>66</v>
      </c>
      <c r="N44" s="78"/>
      <c r="O44" s="78"/>
      <c r="P44" s="78"/>
      <c r="Q44" s="78"/>
      <c r="R44" s="78"/>
    </row>
    <row r="45" spans="1:18" ht="18" x14ac:dyDescent="0.3">
      <c r="A45" s="79" t="s">
        <v>7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ht="15.6" x14ac:dyDescent="0.3">
      <c r="A46" s="65" t="s">
        <v>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ht="15.6" x14ac:dyDescent="0.3">
      <c r="A47" s="80" t="s">
        <v>63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ht="15.6" x14ac:dyDescent="0.3">
      <c r="A48" s="53" t="s">
        <v>10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5"/>
    </row>
    <row r="49" spans="1:18" ht="15.6" x14ac:dyDescent="0.3">
      <c r="A49" s="66" t="s">
        <v>11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ht="14.4" customHeight="1" x14ac:dyDescent="0.3">
      <c r="A50" s="67" t="s">
        <v>12</v>
      </c>
      <c r="B50" s="68" t="s">
        <v>13</v>
      </c>
      <c r="C50" s="67" t="s">
        <v>14</v>
      </c>
      <c r="D50" s="68" t="s">
        <v>15</v>
      </c>
      <c r="E50" s="68" t="s">
        <v>16</v>
      </c>
      <c r="F50" s="69" t="s">
        <v>17</v>
      </c>
      <c r="G50" s="69" t="s">
        <v>18</v>
      </c>
      <c r="H50" s="69" t="s">
        <v>19</v>
      </c>
      <c r="I50" s="68" t="s">
        <v>20</v>
      </c>
      <c r="J50" s="4"/>
      <c r="K50" s="5" t="s">
        <v>21</v>
      </c>
      <c r="L50" s="5"/>
      <c r="M50" s="5"/>
      <c r="N50" s="5"/>
      <c r="O50" s="68" t="s">
        <v>22</v>
      </c>
      <c r="P50" s="68"/>
      <c r="Q50" s="68"/>
      <c r="R50" s="68"/>
    </row>
    <row r="51" spans="1:18" x14ac:dyDescent="0.3">
      <c r="A51" s="67"/>
      <c r="B51" s="68"/>
      <c r="C51" s="67"/>
      <c r="D51" s="68"/>
      <c r="E51" s="68"/>
      <c r="F51" s="70"/>
      <c r="G51" s="70"/>
      <c r="H51" s="70"/>
      <c r="I51" s="68"/>
      <c r="J51" s="4"/>
      <c r="K51" s="6" t="s">
        <v>23</v>
      </c>
      <c r="L51" s="33" t="s">
        <v>24</v>
      </c>
      <c r="M51" s="33" t="s">
        <v>25</v>
      </c>
      <c r="N51" s="33" t="s">
        <v>26</v>
      </c>
      <c r="O51" s="33" t="s">
        <v>27</v>
      </c>
      <c r="P51" s="33" t="s">
        <v>28</v>
      </c>
      <c r="Q51" s="33" t="s">
        <v>29</v>
      </c>
      <c r="R51" s="33" t="s">
        <v>30</v>
      </c>
    </row>
    <row r="52" spans="1:18" ht="124.2" x14ac:dyDescent="0.3">
      <c r="A52" s="50" t="s">
        <v>31</v>
      </c>
      <c r="B52" s="8" t="s">
        <v>32</v>
      </c>
      <c r="C52" s="9" t="s">
        <v>33</v>
      </c>
      <c r="D52" s="10" t="s">
        <v>34</v>
      </c>
      <c r="E52" s="11">
        <v>37.54</v>
      </c>
      <c r="F52" s="13">
        <v>8.6</v>
      </c>
      <c r="G52" s="13">
        <v>11.4</v>
      </c>
      <c r="H52" s="13">
        <v>9.06</v>
      </c>
      <c r="I52" s="11">
        <v>172.8</v>
      </c>
      <c r="J52" s="14"/>
      <c r="K52" s="11">
        <v>71</v>
      </c>
      <c r="L52" s="11">
        <v>15.7</v>
      </c>
      <c r="M52" s="11">
        <v>72.45</v>
      </c>
      <c r="N52" s="11">
        <v>26.13</v>
      </c>
      <c r="O52" s="11">
        <v>0.1</v>
      </c>
      <c r="P52" s="11">
        <v>0.13</v>
      </c>
      <c r="Q52" s="11">
        <v>2.6</v>
      </c>
      <c r="R52" s="11">
        <v>0.81</v>
      </c>
    </row>
    <row r="53" spans="1:18" ht="69" x14ac:dyDescent="0.3">
      <c r="A53" s="10">
        <v>309</v>
      </c>
      <c r="B53" s="16" t="s">
        <v>35</v>
      </c>
      <c r="C53" s="17" t="s">
        <v>36</v>
      </c>
      <c r="D53" s="16">
        <v>180</v>
      </c>
      <c r="E53" s="11">
        <v>13.18</v>
      </c>
      <c r="F53" s="11">
        <f>5.52*180/150</f>
        <v>6.6239999999999997</v>
      </c>
      <c r="G53" s="11">
        <f>4.5*180/150</f>
        <v>5.4</v>
      </c>
      <c r="H53" s="11">
        <f>26.45*180/150</f>
        <v>31.74</v>
      </c>
      <c r="I53" s="11">
        <f>168.45*180/150</f>
        <v>202.14</v>
      </c>
      <c r="J53" s="18"/>
      <c r="K53" s="11">
        <f>4.86*180/150</f>
        <v>5.8320000000000007</v>
      </c>
      <c r="L53" s="11">
        <f>21.12*180/150</f>
        <v>25.344000000000001</v>
      </c>
      <c r="M53" s="11">
        <f>37.17*180/150</f>
        <v>44.603999999999999</v>
      </c>
      <c r="N53" s="11">
        <f>1.1025*180/150</f>
        <v>1.3230000000000002</v>
      </c>
      <c r="O53" s="11">
        <v>0</v>
      </c>
      <c r="P53" s="11">
        <f>0.0525*180/150</f>
        <v>6.3E-2</v>
      </c>
      <c r="Q53" s="11">
        <f>0.78*180/150</f>
        <v>0.93600000000000005</v>
      </c>
      <c r="R53" s="11">
        <v>0</v>
      </c>
    </row>
    <row r="54" spans="1:18" ht="41.4" x14ac:dyDescent="0.3">
      <c r="A54" s="10"/>
      <c r="B54" s="10" t="s">
        <v>37</v>
      </c>
      <c r="C54" s="21" t="s">
        <v>38</v>
      </c>
      <c r="D54" s="10">
        <v>50</v>
      </c>
      <c r="E54" s="11">
        <v>3.67</v>
      </c>
      <c r="F54" s="11">
        <v>3.95</v>
      </c>
      <c r="G54" s="11">
        <v>0.5</v>
      </c>
      <c r="H54" s="11">
        <v>24.15</v>
      </c>
      <c r="I54" s="11">
        <v>116.9</v>
      </c>
      <c r="J54" s="18"/>
      <c r="K54" s="11">
        <v>11.5</v>
      </c>
      <c r="L54" s="11">
        <v>16.5</v>
      </c>
      <c r="M54" s="11">
        <v>43.5</v>
      </c>
      <c r="N54" s="11">
        <v>0.55000000000000004</v>
      </c>
      <c r="O54" s="11">
        <v>0</v>
      </c>
      <c r="P54" s="11">
        <v>0.05</v>
      </c>
      <c r="Q54" s="11">
        <v>0.11</v>
      </c>
      <c r="R54" s="11">
        <v>0.12</v>
      </c>
    </row>
    <row r="55" spans="1:18" x14ac:dyDescent="0.3">
      <c r="A55" s="10">
        <v>379</v>
      </c>
      <c r="B55" s="10" t="s">
        <v>39</v>
      </c>
      <c r="C55" s="23" t="s">
        <v>40</v>
      </c>
      <c r="D55" s="10">
        <v>200</v>
      </c>
      <c r="E55" s="11">
        <v>14.95</v>
      </c>
      <c r="F55" s="11">
        <v>3.6</v>
      </c>
      <c r="G55" s="11">
        <v>2.7</v>
      </c>
      <c r="H55" s="11">
        <v>28.3</v>
      </c>
      <c r="I55" s="11">
        <v>151.80000000000001</v>
      </c>
      <c r="J55" s="18"/>
      <c r="K55" s="11">
        <v>100.3</v>
      </c>
      <c r="L55" s="11">
        <v>11.7</v>
      </c>
      <c r="M55" s="11">
        <v>75</v>
      </c>
      <c r="N55" s="11">
        <v>0.1</v>
      </c>
      <c r="O55" s="11">
        <v>0</v>
      </c>
      <c r="P55" s="11">
        <v>4.7</v>
      </c>
      <c r="Q55" s="11">
        <v>0.1</v>
      </c>
      <c r="R55" s="11">
        <v>1.1000000000000001</v>
      </c>
    </row>
    <row r="56" spans="1:18" x14ac:dyDescent="0.3">
      <c r="A56" s="72" t="s">
        <v>43</v>
      </c>
      <c r="B56" s="72"/>
      <c r="C56" s="72"/>
      <c r="D56" s="33">
        <v>550</v>
      </c>
      <c r="E56" s="34">
        <f t="shared" ref="E56:R56" si="3">SUM(E52:E55)</f>
        <v>69.34</v>
      </c>
      <c r="F56" s="34">
        <f t="shared" si="3"/>
        <v>22.774000000000001</v>
      </c>
      <c r="G56" s="34">
        <f t="shared" si="3"/>
        <v>20</v>
      </c>
      <c r="H56" s="34">
        <f t="shared" si="3"/>
        <v>93.249999999999986</v>
      </c>
      <c r="I56" s="34">
        <f t="shared" si="3"/>
        <v>643.6400000000001</v>
      </c>
      <c r="J56" s="34">
        <f t="shared" si="3"/>
        <v>0</v>
      </c>
      <c r="K56" s="34">
        <f t="shared" si="3"/>
        <v>188.63200000000001</v>
      </c>
      <c r="L56" s="34">
        <f t="shared" si="3"/>
        <v>69.244</v>
      </c>
      <c r="M56" s="34">
        <f t="shared" si="3"/>
        <v>235.554</v>
      </c>
      <c r="N56" s="34">
        <f t="shared" si="3"/>
        <v>28.103000000000002</v>
      </c>
      <c r="O56" s="34">
        <f t="shared" si="3"/>
        <v>0.1</v>
      </c>
      <c r="P56" s="34">
        <f t="shared" si="3"/>
        <v>4.9430000000000005</v>
      </c>
      <c r="Q56" s="34">
        <f t="shared" si="3"/>
        <v>3.746</v>
      </c>
      <c r="R56" s="34">
        <f t="shared" si="3"/>
        <v>2.0300000000000002</v>
      </c>
    </row>
    <row r="57" spans="1:18" ht="15.6" x14ac:dyDescent="0.3">
      <c r="A57" s="66" t="s">
        <v>44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1:18" ht="14.4" customHeight="1" x14ac:dyDescent="0.3">
      <c r="A58" s="67" t="s">
        <v>12</v>
      </c>
      <c r="B58" s="68" t="s">
        <v>13</v>
      </c>
      <c r="C58" s="67" t="s">
        <v>14</v>
      </c>
      <c r="D58" s="68" t="s">
        <v>15</v>
      </c>
      <c r="E58" s="68" t="s">
        <v>16</v>
      </c>
      <c r="F58" s="69" t="s">
        <v>17</v>
      </c>
      <c r="G58" s="69" t="s">
        <v>18</v>
      </c>
      <c r="H58" s="69" t="s">
        <v>19</v>
      </c>
      <c r="I58" s="68" t="s">
        <v>20</v>
      </c>
      <c r="J58" s="4"/>
      <c r="K58" s="5" t="s">
        <v>21</v>
      </c>
      <c r="L58" s="5"/>
      <c r="M58" s="5"/>
      <c r="N58" s="5"/>
      <c r="O58" s="68" t="s">
        <v>22</v>
      </c>
      <c r="P58" s="68"/>
      <c r="Q58" s="68"/>
      <c r="R58" s="68"/>
    </row>
    <row r="59" spans="1:18" x14ac:dyDescent="0.3">
      <c r="A59" s="67"/>
      <c r="B59" s="68"/>
      <c r="C59" s="67"/>
      <c r="D59" s="68"/>
      <c r="E59" s="68"/>
      <c r="F59" s="70"/>
      <c r="G59" s="70"/>
      <c r="H59" s="70"/>
      <c r="I59" s="68"/>
      <c r="J59" s="4"/>
      <c r="K59" s="6" t="s">
        <v>23</v>
      </c>
      <c r="L59" s="33" t="s">
        <v>24</v>
      </c>
      <c r="M59" s="33" t="s">
        <v>25</v>
      </c>
      <c r="N59" s="33" t="s">
        <v>26</v>
      </c>
      <c r="O59" s="33" t="s">
        <v>27</v>
      </c>
      <c r="P59" s="33" t="s">
        <v>28</v>
      </c>
      <c r="Q59" s="33" t="s">
        <v>29</v>
      </c>
      <c r="R59" s="33" t="s">
        <v>30</v>
      </c>
    </row>
    <row r="60" spans="1:18" ht="82.8" x14ac:dyDescent="0.3">
      <c r="A60" s="51">
        <v>71</v>
      </c>
      <c r="B60" s="10">
        <v>1</v>
      </c>
      <c r="C60" s="21" t="s">
        <v>45</v>
      </c>
      <c r="D60" s="16">
        <v>100</v>
      </c>
      <c r="E60" s="11">
        <v>33.04</v>
      </c>
      <c r="F60" s="13">
        <v>1.2</v>
      </c>
      <c r="G60" s="13">
        <v>0.2</v>
      </c>
      <c r="H60" s="13">
        <v>4.5999999999999996</v>
      </c>
      <c r="I60" s="11">
        <v>26</v>
      </c>
      <c r="J60" s="14"/>
      <c r="K60" s="11">
        <v>14</v>
      </c>
      <c r="L60" s="11">
        <v>20</v>
      </c>
      <c r="M60" s="11">
        <v>0</v>
      </c>
      <c r="N60" s="11">
        <v>0.8</v>
      </c>
      <c r="O60" s="11">
        <v>0</v>
      </c>
      <c r="P60" s="11">
        <v>0</v>
      </c>
      <c r="Q60" s="11">
        <v>0</v>
      </c>
      <c r="R60" s="11">
        <v>17.5</v>
      </c>
    </row>
    <row r="61" spans="1:18" ht="96.6" x14ac:dyDescent="0.3">
      <c r="A61" s="10">
        <v>88</v>
      </c>
      <c r="B61" s="10" t="s">
        <v>35</v>
      </c>
      <c r="C61" s="42" t="s">
        <v>46</v>
      </c>
      <c r="D61" s="16">
        <v>250</v>
      </c>
      <c r="E61" s="10">
        <v>10.92</v>
      </c>
      <c r="F61" s="11">
        <v>1.6</v>
      </c>
      <c r="G61" s="11">
        <v>4.9000000000000004</v>
      </c>
      <c r="H61" s="11">
        <v>11.5</v>
      </c>
      <c r="I61" s="11">
        <v>96.8</v>
      </c>
      <c r="J61" s="43"/>
      <c r="K61" s="11">
        <v>75.2</v>
      </c>
      <c r="L61" s="11">
        <v>14.7</v>
      </c>
      <c r="M61" s="11">
        <v>34.200000000000003</v>
      </c>
      <c r="N61" s="11">
        <v>1.0249999999999999</v>
      </c>
      <c r="O61" s="11">
        <v>1</v>
      </c>
      <c r="P61" s="11">
        <v>5.5</v>
      </c>
      <c r="Q61" s="11">
        <v>0.6</v>
      </c>
      <c r="R61" s="11">
        <v>9.5</v>
      </c>
    </row>
    <row r="62" spans="1:18" ht="41.4" x14ac:dyDescent="0.3">
      <c r="A62" s="10">
        <v>268</v>
      </c>
      <c r="B62" s="10" t="s">
        <v>37</v>
      </c>
      <c r="C62" s="42" t="s">
        <v>47</v>
      </c>
      <c r="D62" s="16">
        <v>100</v>
      </c>
      <c r="E62" s="11">
        <v>51.02</v>
      </c>
      <c r="F62" s="11">
        <v>14.8</v>
      </c>
      <c r="G62" s="11">
        <v>19.399999999999999</v>
      </c>
      <c r="H62" s="11">
        <v>22.2</v>
      </c>
      <c r="I62" s="11">
        <v>322</v>
      </c>
      <c r="J62" s="14"/>
      <c r="K62" s="11">
        <v>43.7</v>
      </c>
      <c r="L62" s="11">
        <v>32.1</v>
      </c>
      <c r="M62" s="11">
        <v>166.4</v>
      </c>
      <c r="N62" s="11">
        <v>1</v>
      </c>
      <c r="O62" s="11">
        <v>28.7</v>
      </c>
      <c r="P62" s="11">
        <v>0.1</v>
      </c>
      <c r="Q62" s="11">
        <v>0</v>
      </c>
      <c r="R62" s="11">
        <v>0.1</v>
      </c>
    </row>
    <row r="63" spans="1:18" x14ac:dyDescent="0.3">
      <c r="A63" s="10" t="s">
        <v>48</v>
      </c>
      <c r="B63" s="10" t="s">
        <v>39</v>
      </c>
      <c r="C63" s="52" t="s">
        <v>64</v>
      </c>
      <c r="D63" s="16" t="s">
        <v>65</v>
      </c>
      <c r="E63" s="16">
        <v>21.74</v>
      </c>
      <c r="F63" s="11">
        <v>15.587999999999999</v>
      </c>
      <c r="G63" s="11">
        <v>7.823999999999999</v>
      </c>
      <c r="H63" s="11">
        <v>40.020000000000003</v>
      </c>
      <c r="I63" s="11">
        <v>291.43200000000002</v>
      </c>
      <c r="J63" s="14"/>
      <c r="K63" s="11">
        <v>108.24</v>
      </c>
      <c r="L63" s="11">
        <v>70.512</v>
      </c>
      <c r="M63" s="11">
        <v>243.51600000000002</v>
      </c>
      <c r="N63" s="11">
        <v>5.3760000000000003</v>
      </c>
      <c r="O63" s="11">
        <v>34.283999999999999</v>
      </c>
      <c r="P63" s="11">
        <v>0.56399999999999995</v>
      </c>
      <c r="Q63" s="11">
        <v>1.1759999999999999</v>
      </c>
      <c r="R63" s="11">
        <v>0</v>
      </c>
    </row>
    <row r="64" spans="1:18" ht="41.4" x14ac:dyDescent="0.3">
      <c r="A64" s="10">
        <v>1041</v>
      </c>
      <c r="B64" s="10" t="s">
        <v>41</v>
      </c>
      <c r="C64" s="42" t="s">
        <v>51</v>
      </c>
      <c r="D64" s="10">
        <v>200</v>
      </c>
      <c r="E64" s="11">
        <v>8.8000000000000007</v>
      </c>
      <c r="F64" s="11">
        <v>0.1</v>
      </c>
      <c r="G64" s="19">
        <v>0</v>
      </c>
      <c r="H64" s="11">
        <v>27.1</v>
      </c>
      <c r="I64" s="11">
        <v>108.6</v>
      </c>
      <c r="J64" s="43"/>
      <c r="K64" s="11">
        <v>23.52</v>
      </c>
      <c r="L64" s="11">
        <v>0</v>
      </c>
      <c r="M64" s="18">
        <v>0</v>
      </c>
      <c r="N64" s="11">
        <v>0.24</v>
      </c>
      <c r="O64" s="44">
        <v>0</v>
      </c>
      <c r="P64" s="18">
        <v>0.03</v>
      </c>
      <c r="Q64" s="18">
        <v>0</v>
      </c>
      <c r="R64" s="18">
        <v>12.9</v>
      </c>
    </row>
    <row r="65" spans="1:18" ht="27.6" x14ac:dyDescent="0.3">
      <c r="A65" s="10"/>
      <c r="B65" s="10" t="s">
        <v>52</v>
      </c>
      <c r="C65" s="42" t="s">
        <v>53</v>
      </c>
      <c r="D65" s="16">
        <v>40</v>
      </c>
      <c r="E65" s="11">
        <v>2.93</v>
      </c>
      <c r="F65" s="11">
        <v>1.68</v>
      </c>
      <c r="G65" s="11">
        <v>0.33</v>
      </c>
      <c r="H65" s="11">
        <v>14.82</v>
      </c>
      <c r="I65" s="11">
        <v>68.97</v>
      </c>
      <c r="J65" s="14"/>
      <c r="K65" s="11">
        <v>6.9</v>
      </c>
      <c r="L65" s="11">
        <v>7.5</v>
      </c>
      <c r="M65" s="11">
        <v>31.799999999999997</v>
      </c>
      <c r="N65" s="11">
        <v>0.92999999999999994</v>
      </c>
      <c r="O65" s="11">
        <v>0</v>
      </c>
      <c r="P65" s="11">
        <v>0.03</v>
      </c>
      <c r="Q65" s="11">
        <v>0</v>
      </c>
      <c r="R65" s="11">
        <v>0</v>
      </c>
    </row>
    <row r="66" spans="1:18" x14ac:dyDescent="0.3">
      <c r="A66" s="10"/>
      <c r="B66" s="10" t="s">
        <v>54</v>
      </c>
      <c r="C66" s="45" t="s">
        <v>55</v>
      </c>
      <c r="D66" s="16">
        <v>70</v>
      </c>
      <c r="E66" s="31">
        <v>5.13</v>
      </c>
      <c r="F66" s="11">
        <v>2.37</v>
      </c>
      <c r="G66" s="11">
        <v>0.3</v>
      </c>
      <c r="H66" s="11">
        <v>14.49</v>
      </c>
      <c r="I66" s="11">
        <v>70.14</v>
      </c>
      <c r="J66" s="14"/>
      <c r="K66" s="11">
        <v>6.8999999999999995</v>
      </c>
      <c r="L66" s="11">
        <v>9.8999999999999986</v>
      </c>
      <c r="M66" s="11">
        <v>26.099999999999998</v>
      </c>
      <c r="N66" s="11">
        <v>0.33</v>
      </c>
      <c r="O66" s="11">
        <v>0</v>
      </c>
      <c r="P66" s="11">
        <v>0.03</v>
      </c>
      <c r="Q66" s="11">
        <v>0</v>
      </c>
      <c r="R66" s="11">
        <v>0</v>
      </c>
    </row>
    <row r="67" spans="1:18" x14ac:dyDescent="0.3">
      <c r="A67" s="10">
        <v>386</v>
      </c>
      <c r="B67" s="10" t="s">
        <v>56</v>
      </c>
      <c r="C67" s="45" t="s">
        <v>57</v>
      </c>
      <c r="D67" s="10">
        <v>100</v>
      </c>
      <c r="E67" s="11">
        <v>12.88</v>
      </c>
      <c r="F67" s="11">
        <v>2.7</v>
      </c>
      <c r="G67" s="11">
        <v>2.5</v>
      </c>
      <c r="H67" s="11">
        <v>10.8</v>
      </c>
      <c r="I67" s="11">
        <v>79</v>
      </c>
      <c r="J67" s="14"/>
      <c r="K67" s="11">
        <v>121</v>
      </c>
      <c r="L67" s="11">
        <v>15</v>
      </c>
      <c r="M67" s="11">
        <v>94</v>
      </c>
      <c r="N67" s="11">
        <v>0.1</v>
      </c>
      <c r="O67" s="11">
        <v>20</v>
      </c>
      <c r="P67" s="11">
        <v>4.4999999999999998E-2</v>
      </c>
      <c r="Q67" s="11">
        <v>0.1</v>
      </c>
      <c r="R67" s="11">
        <v>1.35</v>
      </c>
    </row>
    <row r="68" spans="1:18" x14ac:dyDescent="0.3">
      <c r="A68" s="72" t="s">
        <v>43</v>
      </c>
      <c r="B68" s="72"/>
      <c r="C68" s="72"/>
      <c r="D68" s="33">
        <v>1070</v>
      </c>
      <c r="E68" s="33">
        <f t="shared" ref="E68:R68" si="4">SUM(E60:E67)</f>
        <v>146.45999999999998</v>
      </c>
      <c r="F68" s="34">
        <f t="shared" si="4"/>
        <v>40.038000000000004</v>
      </c>
      <c r="G68" s="34">
        <f t="shared" si="4"/>
        <v>35.453999999999994</v>
      </c>
      <c r="H68" s="34">
        <f t="shared" si="4"/>
        <v>145.53</v>
      </c>
      <c r="I68" s="34">
        <f t="shared" si="4"/>
        <v>1062.942</v>
      </c>
      <c r="J68" s="34">
        <f t="shared" si="4"/>
        <v>0</v>
      </c>
      <c r="K68" s="34">
        <f t="shared" si="4"/>
        <v>399.45999999999992</v>
      </c>
      <c r="L68" s="34">
        <f t="shared" si="4"/>
        <v>169.71200000000002</v>
      </c>
      <c r="M68" s="34">
        <f t="shared" si="4"/>
        <v>596.01600000000008</v>
      </c>
      <c r="N68" s="34">
        <f t="shared" si="4"/>
        <v>9.8010000000000002</v>
      </c>
      <c r="O68" s="34">
        <f t="shared" si="4"/>
        <v>83.983999999999995</v>
      </c>
      <c r="P68" s="34">
        <f t="shared" si="4"/>
        <v>6.2990000000000004</v>
      </c>
      <c r="Q68" s="34">
        <f t="shared" si="4"/>
        <v>1.8759999999999999</v>
      </c>
      <c r="R68" s="34">
        <f t="shared" si="4"/>
        <v>41.35</v>
      </c>
    </row>
    <row r="69" spans="1:18" x14ac:dyDescent="0.3">
      <c r="A69" s="73" t="s">
        <v>58</v>
      </c>
      <c r="B69" s="73"/>
      <c r="C69" s="73"/>
      <c r="D69" s="73"/>
      <c r="E69" s="34">
        <f>E56+E68</f>
        <v>215.79999999999998</v>
      </c>
      <c r="F69" s="34">
        <f>F56+F68</f>
        <v>62.812000000000005</v>
      </c>
      <c r="G69" s="34">
        <f>G56+G68</f>
        <v>55.453999999999994</v>
      </c>
      <c r="H69" s="34">
        <f>H56+H68</f>
        <v>238.77999999999997</v>
      </c>
      <c r="I69" s="34">
        <f>I56+I68</f>
        <v>1706.5820000000001</v>
      </c>
      <c r="J69" s="14"/>
      <c r="K69" s="34">
        <f t="shared" ref="K69:R69" si="5">K56+K68</f>
        <v>588.09199999999987</v>
      </c>
      <c r="L69" s="34">
        <f t="shared" si="5"/>
        <v>238.95600000000002</v>
      </c>
      <c r="M69" s="34">
        <f t="shared" si="5"/>
        <v>831.57</v>
      </c>
      <c r="N69" s="34">
        <f t="shared" si="5"/>
        <v>37.904000000000003</v>
      </c>
      <c r="O69" s="34">
        <f t="shared" si="5"/>
        <v>84.083999999999989</v>
      </c>
      <c r="P69" s="34">
        <f t="shared" si="5"/>
        <v>11.242000000000001</v>
      </c>
      <c r="Q69" s="34">
        <f t="shared" si="5"/>
        <v>5.6219999999999999</v>
      </c>
      <c r="R69" s="34">
        <f t="shared" si="5"/>
        <v>43.38</v>
      </c>
    </row>
    <row r="70" spans="1:18" x14ac:dyDescent="0.3">
      <c r="A70" s="46"/>
      <c r="B70" s="46"/>
      <c r="C70" s="46"/>
      <c r="D70" s="46"/>
      <c r="E70" s="47"/>
      <c r="F70" s="47"/>
      <c r="G70" s="47"/>
      <c r="H70" s="47"/>
      <c r="I70" s="47"/>
      <c r="K70" s="47"/>
      <c r="L70" s="48"/>
      <c r="M70" s="47"/>
      <c r="N70" s="47"/>
      <c r="O70" s="47"/>
      <c r="P70" s="48"/>
      <c r="Q70" s="48"/>
      <c r="R70" s="47"/>
    </row>
    <row r="71" spans="1:18" x14ac:dyDescent="0.3">
      <c r="A71" s="46"/>
      <c r="B71" s="46"/>
      <c r="C71" s="46"/>
      <c r="D71" s="46"/>
      <c r="E71" s="47"/>
      <c r="F71" s="47"/>
      <c r="G71" s="47"/>
      <c r="H71" s="47"/>
      <c r="I71" s="47"/>
      <c r="K71" s="47"/>
      <c r="L71" s="48"/>
      <c r="M71" s="47"/>
      <c r="N71" s="47"/>
      <c r="O71" s="47"/>
      <c r="P71" s="48"/>
      <c r="Q71" s="48"/>
      <c r="R71" s="47"/>
    </row>
    <row r="72" spans="1:18" x14ac:dyDescent="0.3">
      <c r="A72" s="46"/>
      <c r="B72" s="46"/>
      <c r="C72" s="46"/>
      <c r="D72" s="46"/>
      <c r="E72" s="47"/>
      <c r="F72" s="47"/>
      <c r="G72" s="47"/>
      <c r="H72" s="47"/>
      <c r="I72" s="47"/>
      <c r="K72" s="47"/>
      <c r="L72" s="48"/>
      <c r="M72" s="47"/>
      <c r="N72" s="47"/>
      <c r="O72" s="47"/>
      <c r="P72" s="48"/>
      <c r="Q72" s="48"/>
      <c r="R72" s="47"/>
    </row>
  </sheetData>
  <mergeCells count="74">
    <mergeCell ref="I50:I51"/>
    <mergeCell ref="O50:R50"/>
    <mergeCell ref="O58:R58"/>
    <mergeCell ref="A68:C68"/>
    <mergeCell ref="A69:D69"/>
    <mergeCell ref="A57:R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A44:C44"/>
    <mergeCell ref="M44:R44"/>
    <mergeCell ref="A56:C56"/>
    <mergeCell ref="A45:R45"/>
    <mergeCell ref="A46:R46"/>
    <mergeCell ref="A47:R47"/>
    <mergeCell ref="A48:R48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A30:D30"/>
    <mergeCell ref="A42:C42"/>
    <mergeCell ref="M42:R42"/>
    <mergeCell ref="A43:C43"/>
    <mergeCell ref="M43:R43"/>
    <mergeCell ref="A41:C41"/>
    <mergeCell ref="M41:R41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O19:R19"/>
    <mergeCell ref="A29:C2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R8"/>
    <mergeCell ref="A1:C1"/>
    <mergeCell ref="K1:T1"/>
    <mergeCell ref="A2:C2"/>
    <mergeCell ref="K2:T2"/>
    <mergeCell ref="A3:C3"/>
    <mergeCell ref="K3:R3"/>
    <mergeCell ref="A4:C4"/>
    <mergeCell ref="K4:R4"/>
    <mergeCell ref="A5:R5"/>
    <mergeCell ref="A6:R6"/>
    <mergeCell ref="A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2024-03-31T17:02:26Z</dcterms:created>
  <dcterms:modified xsi:type="dcterms:W3CDTF">2024-05-02T05:35:48Z</dcterms:modified>
</cp:coreProperties>
</file>