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8_{FD69740A-5A9B-4AA1-BA33-F1294E578461}" xr6:coauthVersionLast="47" xr6:coauthVersionMax="47" xr10:uidLastSave="{00000000-0000-0000-0000-000000000000}"/>
  <bookViews>
    <workbookView xWindow="-108" yWindow="-108" windowWidth="23256" windowHeight="12576" xr2:uid="{0741A4A3-441C-49A0-A95B-02E087BD535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6" i="1" l="1"/>
  <c r="P66" i="1"/>
  <c r="O66" i="1"/>
  <c r="M66" i="1"/>
  <c r="J66" i="1"/>
  <c r="H66" i="1"/>
  <c r="G66" i="1"/>
  <c r="E66" i="1"/>
  <c r="R59" i="1"/>
  <c r="R66" i="1" s="1"/>
  <c r="N59" i="1"/>
  <c r="N66" i="1" s="1"/>
  <c r="L59" i="1"/>
  <c r="L66" i="1" s="1"/>
  <c r="K59" i="1"/>
  <c r="K66" i="1" s="1"/>
  <c r="I59" i="1"/>
  <c r="I66" i="1" s="1"/>
  <c r="H59" i="1"/>
  <c r="G59" i="1"/>
  <c r="F59" i="1"/>
  <c r="F66" i="1" s="1"/>
  <c r="O54" i="1"/>
  <c r="O67" i="1" s="1"/>
  <c r="N54" i="1"/>
  <c r="N67" i="1" s="1"/>
  <c r="F54" i="1"/>
  <c r="E54" i="1"/>
  <c r="E67" i="1" s="1"/>
  <c r="R49" i="1"/>
  <c r="R54" i="1" s="1"/>
  <c r="Q49" i="1"/>
  <c r="Q54" i="1" s="1"/>
  <c r="Q67" i="1" s="1"/>
  <c r="P49" i="1"/>
  <c r="P54" i="1" s="1"/>
  <c r="P67" i="1" s="1"/>
  <c r="O49" i="1"/>
  <c r="N49" i="1"/>
  <c r="M49" i="1"/>
  <c r="M54" i="1" s="1"/>
  <c r="M67" i="1" s="1"/>
  <c r="L49" i="1"/>
  <c r="L54" i="1" s="1"/>
  <c r="L67" i="1" s="1"/>
  <c r="K49" i="1"/>
  <c r="K54" i="1" s="1"/>
  <c r="K67" i="1" s="1"/>
  <c r="I49" i="1"/>
  <c r="I54" i="1" s="1"/>
  <c r="I67" i="1" s="1"/>
  <c r="H49" i="1"/>
  <c r="H54" i="1" s="1"/>
  <c r="H67" i="1" s="1"/>
  <c r="G49" i="1"/>
  <c r="G54" i="1" s="1"/>
  <c r="G67" i="1" s="1"/>
  <c r="F49" i="1"/>
  <c r="R29" i="1"/>
  <c r="Q29" i="1"/>
  <c r="P29" i="1"/>
  <c r="O29" i="1"/>
  <c r="O30" i="1" s="1"/>
  <c r="N29" i="1"/>
  <c r="M29" i="1"/>
  <c r="L29" i="1"/>
  <c r="K29" i="1"/>
  <c r="K30" i="1" s="1"/>
  <c r="J29" i="1"/>
  <c r="I29" i="1"/>
  <c r="H29" i="1"/>
  <c r="G29" i="1"/>
  <c r="F29" i="1"/>
  <c r="E29" i="1"/>
  <c r="R17" i="1"/>
  <c r="R30" i="1" s="1"/>
  <c r="Q17" i="1"/>
  <c r="Q30" i="1" s="1"/>
  <c r="P17" i="1"/>
  <c r="P30" i="1" s="1"/>
  <c r="O17" i="1"/>
  <c r="N17" i="1"/>
  <c r="N30" i="1" s="1"/>
  <c r="M17" i="1"/>
  <c r="M30" i="1" s="1"/>
  <c r="L17" i="1"/>
  <c r="L30" i="1" s="1"/>
  <c r="K17" i="1"/>
  <c r="J17" i="1"/>
  <c r="I17" i="1"/>
  <c r="I30" i="1" s="1"/>
  <c r="H17" i="1"/>
  <c r="H30" i="1" s="1"/>
  <c r="G17" i="1"/>
  <c r="G30" i="1" s="1"/>
  <c r="F17" i="1"/>
  <c r="F30" i="1" s="1"/>
  <c r="E17" i="1"/>
  <c r="E30" i="1" s="1"/>
  <c r="R67" i="1" l="1"/>
  <c r="F67" i="1"/>
</calcChain>
</file>

<file path=xl/sharedStrings.xml><?xml version="1.0" encoding="utf-8"?>
<sst xmlns="http://schemas.openxmlformats.org/spreadsheetml/2006/main" count="169" uniqueCount="71">
  <si>
    <t xml:space="preserve">          "Согласовано"</t>
  </si>
  <si>
    <t xml:space="preserve">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</si>
  <si>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</si>
  <si>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</si>
  <si>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</si>
  <si>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/</t>
  </si>
  <si>
    <t xml:space="preserve">                      "___"____________  2024г</t>
  </si>
  <si>
    <r>
      <rPr>
        <sz val="10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"01" апреля  2024г</t>
    </r>
  </si>
  <si>
    <t>МЕНЮ</t>
  </si>
  <si>
    <t>для школьных столовых</t>
  </si>
  <si>
    <t>( 7-11 лет )</t>
  </si>
  <si>
    <t>День 6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</si>
  <si>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</si>
  <si>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</si>
  <si>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</si>
  <si>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</si>
  <si>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</si>
  <si>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</si>
  <si>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</si>
  <si>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</si>
  <si>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</si>
  <si>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</si>
  <si>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</si>
  <si>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</si>
  <si>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</si>
  <si>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</si>
  <si>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</si>
  <si>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</si>
  <si>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</si>
  <si>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</si>
  <si>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</si>
  <si>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</si>
  <si>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</si>
  <si>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</si>
  <si>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200/10</t>
  </si>
  <si>
    <t>2.</t>
  </si>
  <si>
    <t>Хлеб пшеничный 1с.</t>
  </si>
  <si>
    <t>3.</t>
  </si>
  <si>
    <t>Сыр    (порциями)</t>
  </si>
  <si>
    <t>4.</t>
  </si>
  <si>
    <t>Чай с сахаром с лимоном</t>
  </si>
  <si>
    <t>5.</t>
  </si>
  <si>
    <t xml:space="preserve">Фрукт свежий, сезонный  </t>
  </si>
  <si>
    <t>Всего</t>
  </si>
  <si>
    <t>ОБЕД</t>
  </si>
  <si>
    <t>Овощи натуральные свежие (огурцы)</t>
  </si>
  <si>
    <t xml:space="preserve"> Суп картофельный с бобовыми (горох) </t>
  </si>
  <si>
    <t>Котлеты рыбные с маслом сливочным</t>
  </si>
  <si>
    <t>90/5</t>
  </si>
  <si>
    <t>142/330</t>
  </si>
  <si>
    <t>Картофель и овощи, тушенные в соусе</t>
  </si>
  <si>
    <t>125/25</t>
  </si>
  <si>
    <t xml:space="preserve">Компот из смеси сухофруктов </t>
  </si>
  <si>
    <t>6.</t>
  </si>
  <si>
    <t>Хлеб ржаной</t>
  </si>
  <si>
    <t>7.</t>
  </si>
  <si>
    <t xml:space="preserve">Хлеб пшеничный </t>
  </si>
  <si>
    <t>8.</t>
  </si>
  <si>
    <t>Ряженка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</si>
  <si>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</si>
  <si>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</si>
  <si>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</si>
  <si>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</si>
  <si>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</si>
  <si>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апреля 2024г.</t>
  </si>
  <si>
    <t>( 12 лет и старше )</t>
  </si>
  <si>
    <t>250/10</t>
  </si>
  <si>
    <t xml:space="preserve">Фрукт свежий, сезонный </t>
  </si>
  <si>
    <t xml:space="preserve"> Суп картофельный с бобовыми     (горох) </t>
  </si>
  <si>
    <t>100/5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</si>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</sst>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0" borderId="4" xfId="0" applyFont="1" applyBorder="1"/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1" fontId="2" fillId="0" borderId="4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/>
    <xf numFmtId="1" fontId="10" fillId="0" borderId="8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164" fontId="2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2" fontId="0" fillId="0" borderId="4" xfId="0" applyNumberFormat="1" applyBorder="1"/>
    <xf numFmtId="0" fontId="2" fillId="0" borderId="4" xfId="0" applyFont="1" applyBorder="1" applyAlignment="1">
      <alignment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AEBD-92A3-4AB7-8AFD-AEDBD124FCB4}">
  <dimension ref="A1:T70"/>
  <sheetViews>
    <sheetView tabSelected="1" topLeftCell="A28" workbookViewId="0">
      <selection activeCell="A38" sqref="A38:R70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J1" s="4"/>
      <c r="K1" s="5" t="s">
        <v>1</v>
      </c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6" t="s">
        <v>2</v>
      </c>
      <c r="B2" s="6"/>
      <c r="C2" s="6"/>
      <c r="D2" s="2"/>
      <c r="E2" s="3"/>
      <c r="F2" s="3"/>
      <c r="G2" s="3"/>
      <c r="H2" s="3"/>
      <c r="I2" s="3"/>
      <c r="J2" s="4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8" t="s">
        <v>4</v>
      </c>
      <c r="B3" s="8"/>
      <c r="C3" s="8"/>
      <c r="D3" s="2"/>
      <c r="E3" s="3"/>
      <c r="F3" s="3"/>
      <c r="G3" s="3"/>
      <c r="H3" s="3"/>
      <c r="I3" s="3"/>
      <c r="J3" s="4"/>
      <c r="K3" s="9" t="s">
        <v>5</v>
      </c>
      <c r="L3" s="9"/>
      <c r="M3" s="9"/>
      <c r="N3" s="9"/>
      <c r="O3" s="9"/>
      <c r="P3" s="9"/>
      <c r="Q3" s="9"/>
      <c r="R3" s="9"/>
    </row>
    <row r="4" spans="1:20" x14ac:dyDescent="0.3">
      <c r="A4" s="10" t="s">
        <v>6</v>
      </c>
      <c r="B4" s="10"/>
      <c r="C4" s="10"/>
      <c r="D4" s="2"/>
      <c r="E4" s="3"/>
      <c r="F4" s="3"/>
      <c r="G4" s="3"/>
      <c r="H4" s="3"/>
      <c r="I4" s="3"/>
      <c r="J4" s="4"/>
      <c r="K4" s="9" t="s">
        <v>7</v>
      </c>
      <c r="L4" s="9"/>
      <c r="M4" s="9"/>
      <c r="N4" s="9"/>
      <c r="O4" s="9"/>
      <c r="P4" s="9"/>
      <c r="Q4" s="9"/>
      <c r="R4" s="9"/>
    </row>
    <row r="5" spans="1:20" ht="18" x14ac:dyDescent="0.3">
      <c r="A5" s="11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0" ht="15.6" x14ac:dyDescent="0.3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20" ht="15.6" x14ac:dyDescent="0.3">
      <c r="A7" s="13" t="s">
        <v>10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20" ht="15.6" x14ac:dyDescent="0.3">
      <c r="A8" s="14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</row>
    <row r="9" spans="1:20" ht="15.6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0" x14ac:dyDescent="0.3">
      <c r="A10" s="18" t="s">
        <v>13</v>
      </c>
      <c r="B10" s="19" t="s">
        <v>14</v>
      </c>
      <c r="C10" s="18" t="s">
        <v>15</v>
      </c>
      <c r="D10" s="19" t="s">
        <v>16</v>
      </c>
      <c r="E10" s="19" t="s">
        <v>17</v>
      </c>
      <c r="F10" s="20" t="s">
        <v>18</v>
      </c>
      <c r="G10" s="20" t="s">
        <v>19</v>
      </c>
      <c r="H10" s="20" t="s">
        <v>20</v>
      </c>
      <c r="I10" s="19" t="s">
        <v>21</v>
      </c>
      <c r="J10" s="21"/>
      <c r="K10" s="22" t="s">
        <v>22</v>
      </c>
      <c r="L10" s="22"/>
      <c r="M10" s="22"/>
      <c r="N10" s="22"/>
      <c r="O10" s="19" t="s">
        <v>23</v>
      </c>
      <c r="P10" s="19"/>
      <c r="Q10" s="19"/>
      <c r="R10" s="19"/>
    </row>
    <row r="11" spans="1:20" x14ac:dyDescent="0.3">
      <c r="A11" s="18"/>
      <c r="B11" s="19"/>
      <c r="C11" s="18"/>
      <c r="D11" s="19"/>
      <c r="E11" s="19"/>
      <c r="F11" s="23"/>
      <c r="G11" s="23"/>
      <c r="H11" s="23"/>
      <c r="I11" s="19"/>
      <c r="J11" s="21"/>
      <c r="K11" s="24" t="s">
        <v>24</v>
      </c>
      <c r="L11" s="25" t="s">
        <v>25</v>
      </c>
      <c r="M11" s="25" t="s">
        <v>26</v>
      </c>
      <c r="N11" s="25" t="s">
        <v>27</v>
      </c>
      <c r="O11" s="25" t="s">
        <v>28</v>
      </c>
      <c r="P11" s="25" t="s">
        <v>29</v>
      </c>
      <c r="Q11" s="25" t="s">
        <v>30</v>
      </c>
      <c r="R11" s="25" t="s">
        <v>31</v>
      </c>
    </row>
    <row r="12" spans="1:20" ht="110.4" x14ac:dyDescent="0.3">
      <c r="A12" s="26">
        <v>175</v>
      </c>
      <c r="B12" s="26" t="s">
        <v>32</v>
      </c>
      <c r="C12" s="27" t="s">
        <v>33</v>
      </c>
      <c r="D12" s="28" t="s">
        <v>34</v>
      </c>
      <c r="E12" s="29">
        <v>26.8</v>
      </c>
      <c r="F12" s="28">
        <v>4.3499999999999996</v>
      </c>
      <c r="G12" s="28">
        <v>9.42</v>
      </c>
      <c r="H12" s="28">
        <v>39.08</v>
      </c>
      <c r="I12" s="28">
        <v>259.36</v>
      </c>
      <c r="J12" s="28">
        <v>195</v>
      </c>
      <c r="K12" s="29">
        <v>127.7</v>
      </c>
      <c r="L12" s="29">
        <v>35.53</v>
      </c>
      <c r="M12" s="29">
        <v>149.6</v>
      </c>
      <c r="N12" s="29">
        <v>0.8</v>
      </c>
      <c r="O12" s="28">
        <v>52.31</v>
      </c>
      <c r="P12" s="29">
        <v>0.1</v>
      </c>
      <c r="Q12" s="28">
        <v>0.55000000000000004</v>
      </c>
      <c r="R12" s="30">
        <v>0.92</v>
      </c>
      <c r="S12" s="31"/>
    </row>
    <row r="13" spans="1:20" x14ac:dyDescent="0.3">
      <c r="A13" s="32"/>
      <c r="B13" s="33" t="s">
        <v>35</v>
      </c>
      <c r="C13" s="34" t="s">
        <v>36</v>
      </c>
      <c r="D13" s="35">
        <v>80</v>
      </c>
      <c r="E13" s="36">
        <v>5.87</v>
      </c>
      <c r="F13" s="36">
        <v>3.16</v>
      </c>
      <c r="G13" s="36">
        <v>0.4</v>
      </c>
      <c r="H13" s="36">
        <v>19.32</v>
      </c>
      <c r="I13" s="36">
        <v>93.52</v>
      </c>
      <c r="J13" s="37"/>
      <c r="K13" s="36">
        <v>9.1999999999999993</v>
      </c>
      <c r="L13" s="36">
        <v>13.2</v>
      </c>
      <c r="M13" s="36">
        <v>34.799999999999997</v>
      </c>
      <c r="N13" s="36">
        <v>0.44</v>
      </c>
      <c r="O13" s="36">
        <v>0</v>
      </c>
      <c r="P13" s="36">
        <v>0.04</v>
      </c>
      <c r="Q13" s="36">
        <v>0.09</v>
      </c>
      <c r="R13" s="36">
        <v>0.1</v>
      </c>
      <c r="S13" s="31"/>
    </row>
    <row r="14" spans="1:20" x14ac:dyDescent="0.3">
      <c r="A14" s="32">
        <v>15</v>
      </c>
      <c r="B14" s="35" t="s">
        <v>37</v>
      </c>
      <c r="C14" s="38" t="s">
        <v>38</v>
      </c>
      <c r="D14" s="35">
        <v>20</v>
      </c>
      <c r="E14" s="36">
        <v>19.2</v>
      </c>
      <c r="F14" s="30">
        <v>4.6399999999999997</v>
      </c>
      <c r="G14" s="30">
        <v>5.9</v>
      </c>
      <c r="H14" s="39">
        <v>0</v>
      </c>
      <c r="I14" s="30">
        <v>71.66</v>
      </c>
      <c r="J14" s="40"/>
      <c r="K14" s="30">
        <v>176</v>
      </c>
      <c r="L14" s="30">
        <v>7</v>
      </c>
      <c r="M14" s="30">
        <v>100</v>
      </c>
      <c r="N14" s="30">
        <v>0.2</v>
      </c>
      <c r="O14" s="30">
        <v>52</v>
      </c>
      <c r="P14" s="39">
        <v>0</v>
      </c>
      <c r="Q14" s="39">
        <v>0</v>
      </c>
      <c r="R14" s="39">
        <v>0</v>
      </c>
      <c r="S14" s="31"/>
    </row>
    <row r="15" spans="1:20" x14ac:dyDescent="0.3">
      <c r="A15" s="35">
        <v>377</v>
      </c>
      <c r="B15" s="33" t="s">
        <v>39</v>
      </c>
      <c r="C15" s="34" t="s">
        <v>40</v>
      </c>
      <c r="D15" s="35">
        <v>200</v>
      </c>
      <c r="E15" s="36">
        <v>4.4400000000000004</v>
      </c>
      <c r="F15" s="36">
        <v>0.2</v>
      </c>
      <c r="G15" s="41">
        <v>0</v>
      </c>
      <c r="H15" s="36">
        <v>16</v>
      </c>
      <c r="I15" s="36">
        <v>65</v>
      </c>
      <c r="J15" s="37"/>
      <c r="K15" s="36">
        <v>225.1</v>
      </c>
      <c r="L15" s="36">
        <v>198.2</v>
      </c>
      <c r="M15" s="36">
        <v>371.1</v>
      </c>
      <c r="N15" s="36">
        <v>36.799999999999997</v>
      </c>
      <c r="O15" s="36">
        <v>0</v>
      </c>
      <c r="P15" s="36">
        <v>1.1000000000000001</v>
      </c>
      <c r="Q15" s="36">
        <v>3.6</v>
      </c>
      <c r="R15" s="36">
        <v>7.3</v>
      </c>
      <c r="S15" s="31"/>
    </row>
    <row r="16" spans="1:20" ht="41.4" x14ac:dyDescent="0.3">
      <c r="A16" s="42"/>
      <c r="B16" s="43" t="s">
        <v>41</v>
      </c>
      <c r="C16" s="44" t="s">
        <v>42</v>
      </c>
      <c r="D16" s="45">
        <v>125</v>
      </c>
      <c r="E16" s="46">
        <v>37.5</v>
      </c>
      <c r="F16" s="45">
        <v>1.2</v>
      </c>
      <c r="G16" s="45">
        <v>0</v>
      </c>
      <c r="H16" s="47">
        <v>20</v>
      </c>
      <c r="I16" s="47">
        <v>79.5</v>
      </c>
      <c r="J16" s="48"/>
      <c r="K16" s="47">
        <v>55.5</v>
      </c>
      <c r="L16" s="47">
        <v>18</v>
      </c>
      <c r="M16" s="45">
        <v>0</v>
      </c>
      <c r="N16" s="47">
        <v>1.2</v>
      </c>
      <c r="O16" s="45">
        <v>0</v>
      </c>
      <c r="P16" s="45">
        <v>0.3</v>
      </c>
      <c r="Q16" s="49">
        <v>0</v>
      </c>
      <c r="R16" s="50">
        <v>0.5</v>
      </c>
      <c r="S16" s="31"/>
    </row>
    <row r="17" spans="1:19" x14ac:dyDescent="0.3">
      <c r="A17" s="51" t="s">
        <v>43</v>
      </c>
      <c r="B17" s="51"/>
      <c r="C17" s="51"/>
      <c r="D17" s="24">
        <v>635</v>
      </c>
      <c r="E17" s="52">
        <f t="shared" ref="E17:R17" si="0">SUM(E12:E16)</f>
        <v>93.81</v>
      </c>
      <c r="F17" s="52">
        <f t="shared" si="0"/>
        <v>13.549999999999997</v>
      </c>
      <c r="G17" s="52">
        <f t="shared" si="0"/>
        <v>15.72</v>
      </c>
      <c r="H17" s="52">
        <f t="shared" si="0"/>
        <v>94.4</v>
      </c>
      <c r="I17" s="52">
        <f t="shared" si="0"/>
        <v>569.04</v>
      </c>
      <c r="J17" s="52">
        <f t="shared" si="0"/>
        <v>195</v>
      </c>
      <c r="K17" s="52">
        <f t="shared" si="0"/>
        <v>593.5</v>
      </c>
      <c r="L17" s="52">
        <f t="shared" si="0"/>
        <v>271.93</v>
      </c>
      <c r="M17" s="52">
        <f t="shared" si="0"/>
        <v>655.5</v>
      </c>
      <c r="N17" s="52">
        <f t="shared" si="0"/>
        <v>39.44</v>
      </c>
      <c r="O17" s="52">
        <f t="shared" si="0"/>
        <v>104.31</v>
      </c>
      <c r="P17" s="52">
        <f t="shared" si="0"/>
        <v>1.5400000000000003</v>
      </c>
      <c r="Q17" s="52">
        <f t="shared" si="0"/>
        <v>4.24</v>
      </c>
      <c r="R17" s="52">
        <f t="shared" si="0"/>
        <v>8.82</v>
      </c>
    </row>
    <row r="18" spans="1:19" ht="15.6" x14ac:dyDescent="0.3">
      <c r="A18" s="17" t="s">
        <v>44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9" x14ac:dyDescent="0.3">
      <c r="A19" s="18" t="s">
        <v>13</v>
      </c>
      <c r="B19" s="19" t="s">
        <v>14</v>
      </c>
      <c r="C19" s="18" t="s">
        <v>15</v>
      </c>
      <c r="D19" s="19" t="s">
        <v>16</v>
      </c>
      <c r="E19" s="19" t="s">
        <v>17</v>
      </c>
      <c r="F19" s="20" t="s">
        <v>18</v>
      </c>
      <c r="G19" s="20" t="s">
        <v>19</v>
      </c>
      <c r="H19" s="20" t="s">
        <v>20</v>
      </c>
      <c r="I19" s="19" t="s">
        <v>21</v>
      </c>
      <c r="J19" s="21"/>
      <c r="K19" s="22" t="s">
        <v>22</v>
      </c>
      <c r="L19" s="22"/>
      <c r="M19" s="22"/>
      <c r="N19" s="22"/>
      <c r="O19" s="19" t="s">
        <v>23</v>
      </c>
      <c r="P19" s="19"/>
      <c r="Q19" s="19"/>
      <c r="R19" s="19"/>
    </row>
    <row r="20" spans="1:19" x14ac:dyDescent="0.3">
      <c r="A20" s="18"/>
      <c r="B20" s="19"/>
      <c r="C20" s="18"/>
      <c r="D20" s="19"/>
      <c r="E20" s="19"/>
      <c r="F20" s="23"/>
      <c r="G20" s="23"/>
      <c r="H20" s="23"/>
      <c r="I20" s="19"/>
      <c r="J20" s="21"/>
      <c r="K20" s="24" t="s">
        <v>24</v>
      </c>
      <c r="L20" s="25" t="s">
        <v>25</v>
      </c>
      <c r="M20" s="25" t="s">
        <v>26</v>
      </c>
      <c r="N20" s="25" t="s">
        <v>27</v>
      </c>
      <c r="O20" s="25" t="s">
        <v>28</v>
      </c>
      <c r="P20" s="25" t="s">
        <v>29</v>
      </c>
      <c r="Q20" s="25" t="s">
        <v>30</v>
      </c>
      <c r="R20" s="25" t="s">
        <v>31</v>
      </c>
    </row>
    <row r="21" spans="1:19" ht="69" x14ac:dyDescent="0.3">
      <c r="A21" s="32">
        <v>71</v>
      </c>
      <c r="B21" s="35" t="s">
        <v>32</v>
      </c>
      <c r="C21" s="53" t="s">
        <v>45</v>
      </c>
      <c r="D21" s="35">
        <v>60</v>
      </c>
      <c r="E21" s="36">
        <v>12.62</v>
      </c>
      <c r="F21" s="54">
        <v>0.5</v>
      </c>
      <c r="G21" s="54">
        <v>0</v>
      </c>
      <c r="H21" s="54">
        <v>2</v>
      </c>
      <c r="I21" s="36">
        <v>9.6</v>
      </c>
      <c r="J21" s="37"/>
      <c r="K21" s="36">
        <v>13.8</v>
      </c>
      <c r="L21" s="41">
        <v>0</v>
      </c>
      <c r="M21" s="41">
        <v>0</v>
      </c>
      <c r="N21" s="36">
        <v>0.3</v>
      </c>
      <c r="O21" s="41">
        <v>0</v>
      </c>
      <c r="P21" s="41">
        <v>0</v>
      </c>
      <c r="Q21" s="41">
        <v>0</v>
      </c>
      <c r="R21" s="36">
        <v>3</v>
      </c>
    </row>
    <row r="22" spans="1:19" ht="69" x14ac:dyDescent="0.3">
      <c r="A22" s="35">
        <v>102</v>
      </c>
      <c r="B22" s="35" t="s">
        <v>35</v>
      </c>
      <c r="C22" s="55" t="s">
        <v>46</v>
      </c>
      <c r="D22" s="35">
        <v>200</v>
      </c>
      <c r="E22" s="36">
        <v>5.83</v>
      </c>
      <c r="F22" s="36">
        <v>5.0999999999999996</v>
      </c>
      <c r="G22" s="36">
        <v>5.4</v>
      </c>
      <c r="H22" s="36">
        <v>23.9</v>
      </c>
      <c r="I22" s="36">
        <v>163.80000000000001</v>
      </c>
      <c r="J22" s="37"/>
      <c r="K22" s="36">
        <v>45.8</v>
      </c>
      <c r="L22" s="36">
        <v>35.5</v>
      </c>
      <c r="M22" s="36">
        <v>0</v>
      </c>
      <c r="N22" s="36">
        <v>4.5999999999999996</v>
      </c>
      <c r="O22" s="41">
        <v>0</v>
      </c>
      <c r="P22" s="41">
        <v>0</v>
      </c>
      <c r="Q22" s="41">
        <v>0</v>
      </c>
      <c r="R22" s="36">
        <v>11.2</v>
      </c>
    </row>
    <row r="23" spans="1:19" ht="69" x14ac:dyDescent="0.3">
      <c r="A23" s="35">
        <v>234</v>
      </c>
      <c r="B23" s="35" t="s">
        <v>37</v>
      </c>
      <c r="C23" s="55" t="s">
        <v>47</v>
      </c>
      <c r="D23" s="35" t="s">
        <v>48</v>
      </c>
      <c r="E23" s="35">
        <v>31.77</v>
      </c>
      <c r="F23" s="36">
        <v>12.7</v>
      </c>
      <c r="G23" s="36">
        <v>16.2</v>
      </c>
      <c r="H23" s="36">
        <v>10.1</v>
      </c>
      <c r="I23" s="36">
        <v>236.6</v>
      </c>
      <c r="J23" s="37"/>
      <c r="K23" s="36">
        <v>126.1</v>
      </c>
      <c r="L23" s="36">
        <v>0</v>
      </c>
      <c r="M23" s="36">
        <v>0</v>
      </c>
      <c r="N23" s="36">
        <v>0.9</v>
      </c>
      <c r="O23" s="41">
        <v>0</v>
      </c>
      <c r="P23" s="36">
        <v>0.2</v>
      </c>
      <c r="Q23" s="41">
        <v>0</v>
      </c>
      <c r="R23" s="36">
        <v>6.1</v>
      </c>
      <c r="S23" s="56"/>
    </row>
    <row r="24" spans="1:19" x14ac:dyDescent="0.3">
      <c r="A24" s="57" t="s">
        <v>49</v>
      </c>
      <c r="B24" s="35" t="s">
        <v>39</v>
      </c>
      <c r="C24" s="38" t="s">
        <v>50</v>
      </c>
      <c r="D24" s="35" t="s">
        <v>51</v>
      </c>
      <c r="E24" s="35">
        <v>15.21</v>
      </c>
      <c r="F24" s="36">
        <v>3</v>
      </c>
      <c r="G24" s="36">
        <v>7.9</v>
      </c>
      <c r="H24" s="36">
        <v>29.8</v>
      </c>
      <c r="I24" s="36">
        <v>202.8</v>
      </c>
      <c r="J24" s="58"/>
      <c r="K24" s="36">
        <v>29.8</v>
      </c>
      <c r="L24" s="36">
        <v>0</v>
      </c>
      <c r="M24" s="36">
        <v>0</v>
      </c>
      <c r="N24" s="36">
        <v>1.6</v>
      </c>
      <c r="O24" s="41">
        <v>0</v>
      </c>
      <c r="P24" s="36">
        <v>0.4</v>
      </c>
      <c r="Q24" s="41">
        <v>0</v>
      </c>
      <c r="R24" s="36">
        <v>35.9</v>
      </c>
      <c r="S24" s="56"/>
    </row>
    <row r="25" spans="1:19" ht="55.2" x14ac:dyDescent="0.3">
      <c r="A25" s="35">
        <v>349</v>
      </c>
      <c r="B25" s="35" t="s">
        <v>41</v>
      </c>
      <c r="C25" s="59" t="s">
        <v>52</v>
      </c>
      <c r="D25" s="35">
        <v>200</v>
      </c>
      <c r="E25" s="36">
        <v>7.02</v>
      </c>
      <c r="F25" s="36">
        <v>0.6</v>
      </c>
      <c r="G25" s="36">
        <v>0.09</v>
      </c>
      <c r="H25" s="36">
        <v>32.01</v>
      </c>
      <c r="I25" s="36">
        <v>132.80000000000001</v>
      </c>
      <c r="J25" s="37"/>
      <c r="K25" s="36">
        <v>32.479999999999997</v>
      </c>
      <c r="L25" s="36">
        <v>17.46</v>
      </c>
      <c r="M25" s="36">
        <v>23.44</v>
      </c>
      <c r="N25" s="36">
        <v>0.7</v>
      </c>
      <c r="O25" s="41">
        <v>0</v>
      </c>
      <c r="P25" s="36">
        <v>0.02</v>
      </c>
      <c r="Q25" s="36">
        <v>0.26</v>
      </c>
      <c r="R25" s="36">
        <v>0.73</v>
      </c>
      <c r="S25" s="56"/>
    </row>
    <row r="26" spans="1:19" ht="27.6" x14ac:dyDescent="0.3">
      <c r="A26" s="35"/>
      <c r="B26" s="35" t="s">
        <v>53</v>
      </c>
      <c r="C26" s="59" t="s">
        <v>54</v>
      </c>
      <c r="D26" s="35">
        <v>30</v>
      </c>
      <c r="E26" s="36">
        <v>2.2000000000000002</v>
      </c>
      <c r="F26" s="36">
        <v>1.68</v>
      </c>
      <c r="G26" s="36">
        <v>0.33</v>
      </c>
      <c r="H26" s="36">
        <v>14.82</v>
      </c>
      <c r="I26" s="36">
        <v>68.97</v>
      </c>
      <c r="J26" s="37"/>
      <c r="K26" s="36">
        <v>6.9</v>
      </c>
      <c r="L26" s="36">
        <v>7.5</v>
      </c>
      <c r="M26" s="36">
        <v>31.799999999999997</v>
      </c>
      <c r="N26" s="36">
        <v>0.92999999999999994</v>
      </c>
      <c r="O26" s="41">
        <v>0</v>
      </c>
      <c r="P26" s="36">
        <v>0.03</v>
      </c>
      <c r="Q26" s="41">
        <v>0</v>
      </c>
      <c r="R26" s="36">
        <v>0</v>
      </c>
      <c r="S26" s="56"/>
    </row>
    <row r="27" spans="1:19" x14ac:dyDescent="0.3">
      <c r="A27" s="35"/>
      <c r="B27" s="35" t="s">
        <v>55</v>
      </c>
      <c r="C27" s="38" t="s">
        <v>56</v>
      </c>
      <c r="D27" s="35">
        <v>30</v>
      </c>
      <c r="E27" s="30">
        <v>2.2000000000000002</v>
      </c>
      <c r="F27" s="36">
        <v>2.37</v>
      </c>
      <c r="G27" s="36">
        <v>0.3</v>
      </c>
      <c r="H27" s="36">
        <v>14.49</v>
      </c>
      <c r="I27" s="36">
        <v>70.14</v>
      </c>
      <c r="J27" s="37"/>
      <c r="K27" s="36">
        <v>6.8999999999999995</v>
      </c>
      <c r="L27" s="36">
        <v>9.8999999999999986</v>
      </c>
      <c r="M27" s="36">
        <v>26.099999999999998</v>
      </c>
      <c r="N27" s="36">
        <v>0.33</v>
      </c>
      <c r="O27" s="41">
        <v>0</v>
      </c>
      <c r="P27" s="36">
        <v>0.03</v>
      </c>
      <c r="Q27" s="41">
        <v>0</v>
      </c>
      <c r="R27" s="36">
        <v>0</v>
      </c>
      <c r="S27" s="56"/>
    </row>
    <row r="28" spans="1:19" x14ac:dyDescent="0.3">
      <c r="A28" s="35">
        <v>386</v>
      </c>
      <c r="B28" s="35" t="s">
        <v>57</v>
      </c>
      <c r="C28" s="38" t="s">
        <v>58</v>
      </c>
      <c r="D28" s="35">
        <v>100</v>
      </c>
      <c r="E28" s="36">
        <v>14.42</v>
      </c>
      <c r="F28" s="36">
        <v>3</v>
      </c>
      <c r="G28" s="36">
        <v>1</v>
      </c>
      <c r="H28" s="36">
        <v>4.2</v>
      </c>
      <c r="I28" s="36">
        <v>40</v>
      </c>
      <c r="J28" s="37"/>
      <c r="K28" s="36">
        <v>124</v>
      </c>
      <c r="L28" s="36">
        <v>14</v>
      </c>
      <c r="M28" s="36">
        <v>92</v>
      </c>
      <c r="N28" s="36">
        <v>0.1</v>
      </c>
      <c r="O28" s="41">
        <v>0</v>
      </c>
      <c r="P28" s="36">
        <v>0.03</v>
      </c>
      <c r="Q28" s="36">
        <v>0.1</v>
      </c>
      <c r="R28" s="36">
        <v>0.3</v>
      </c>
      <c r="S28" s="56"/>
    </row>
    <row r="29" spans="1:19" x14ac:dyDescent="0.3">
      <c r="A29" s="51" t="s">
        <v>43</v>
      </c>
      <c r="B29" s="51"/>
      <c r="C29" s="51"/>
      <c r="D29" s="24">
        <v>865</v>
      </c>
      <c r="E29" s="60">
        <f t="shared" ref="E29:R29" si="1">SUM(E21:E28)</f>
        <v>91.27000000000001</v>
      </c>
      <c r="F29" s="60">
        <f t="shared" si="1"/>
        <v>28.95</v>
      </c>
      <c r="G29" s="60">
        <f t="shared" si="1"/>
        <v>31.22</v>
      </c>
      <c r="H29" s="60">
        <f t="shared" si="1"/>
        <v>131.32</v>
      </c>
      <c r="I29" s="60">
        <f t="shared" si="1"/>
        <v>924.70999999999992</v>
      </c>
      <c r="J29" s="60">
        <f t="shared" si="1"/>
        <v>0</v>
      </c>
      <c r="K29" s="60">
        <f t="shared" si="1"/>
        <v>385.78</v>
      </c>
      <c r="L29" s="60">
        <f t="shared" si="1"/>
        <v>84.36</v>
      </c>
      <c r="M29" s="60">
        <f t="shared" si="1"/>
        <v>173.33999999999997</v>
      </c>
      <c r="N29" s="60">
        <f t="shared" si="1"/>
        <v>9.4599999999999991</v>
      </c>
      <c r="O29" s="60">
        <f t="shared" si="1"/>
        <v>0</v>
      </c>
      <c r="P29" s="60">
        <f t="shared" si="1"/>
        <v>0.71000000000000019</v>
      </c>
      <c r="Q29" s="60">
        <f t="shared" si="1"/>
        <v>0.36</v>
      </c>
      <c r="R29" s="60">
        <f t="shared" si="1"/>
        <v>57.22999999999999</v>
      </c>
    </row>
    <row r="30" spans="1:19" x14ac:dyDescent="0.3">
      <c r="A30" s="61" t="s">
        <v>59</v>
      </c>
      <c r="B30" s="61"/>
      <c r="C30" s="61"/>
      <c r="D30" s="61"/>
      <c r="E30" s="52">
        <f>E17+E29</f>
        <v>185.08</v>
      </c>
      <c r="F30" s="52">
        <f>F17+F29</f>
        <v>42.5</v>
      </c>
      <c r="G30" s="52">
        <f>G17+G29</f>
        <v>46.94</v>
      </c>
      <c r="H30" s="52">
        <f>H17+H29</f>
        <v>225.72</v>
      </c>
      <c r="I30" s="52">
        <f>I17+I29</f>
        <v>1493.75</v>
      </c>
      <c r="J30" s="37"/>
      <c r="K30" s="52">
        <f t="shared" ref="K30:R30" si="2">K17+K29</f>
        <v>979.28</v>
      </c>
      <c r="L30" s="52">
        <f t="shared" si="2"/>
        <v>356.29</v>
      </c>
      <c r="M30" s="52">
        <f t="shared" si="2"/>
        <v>828.83999999999992</v>
      </c>
      <c r="N30" s="52">
        <f t="shared" si="2"/>
        <v>48.9</v>
      </c>
      <c r="O30" s="52">
        <f t="shared" si="2"/>
        <v>104.31</v>
      </c>
      <c r="P30" s="52">
        <f t="shared" si="2"/>
        <v>2.2500000000000004</v>
      </c>
      <c r="Q30" s="52">
        <f t="shared" si="2"/>
        <v>4.6000000000000005</v>
      </c>
      <c r="R30" s="52">
        <f t="shared" si="2"/>
        <v>66.049999999999983</v>
      </c>
    </row>
    <row r="31" spans="1:19" x14ac:dyDescent="0.3">
      <c r="A31" s="2"/>
      <c r="B31" s="2"/>
      <c r="C31" s="2"/>
      <c r="D31" s="2"/>
      <c r="E31" s="3"/>
      <c r="F31" s="3"/>
      <c r="G31" s="3"/>
      <c r="H31" s="3"/>
      <c r="I31" s="3"/>
      <c r="J31" s="4"/>
      <c r="K31" s="3"/>
      <c r="L31" s="3"/>
      <c r="M31" s="3"/>
      <c r="N31" s="62"/>
      <c r="O31" s="3"/>
      <c r="P31" s="62"/>
      <c r="Q31" s="62"/>
      <c r="R31" s="3"/>
    </row>
    <row r="32" spans="1:19" x14ac:dyDescent="0.3">
      <c r="A32" s="2"/>
      <c r="B32" s="2"/>
      <c r="C32" s="2"/>
      <c r="D32" s="2"/>
      <c r="E32" s="3"/>
      <c r="F32" s="3"/>
      <c r="G32" s="3"/>
      <c r="H32" s="3"/>
      <c r="I32" s="3"/>
      <c r="J32" s="4"/>
      <c r="K32" s="3"/>
      <c r="L32" s="3"/>
      <c r="M32" s="3"/>
      <c r="N32" s="62"/>
      <c r="O32" s="3"/>
      <c r="P32" s="62"/>
      <c r="Q32" s="62"/>
      <c r="R32" s="3"/>
    </row>
    <row r="33" spans="1:18" x14ac:dyDescent="0.3">
      <c r="A33" s="2"/>
      <c r="B33" s="2"/>
      <c r="C33" s="2"/>
      <c r="D33" s="2"/>
      <c r="E33" s="3"/>
      <c r="F33" s="3"/>
      <c r="G33" s="3"/>
      <c r="H33" s="3"/>
      <c r="I33" s="3"/>
      <c r="J33" s="4"/>
      <c r="K33" s="3"/>
      <c r="L33" s="3"/>
      <c r="M33" s="3"/>
      <c r="N33" s="62"/>
      <c r="O33" s="3"/>
      <c r="P33" s="62"/>
      <c r="Q33" s="62"/>
      <c r="R33" s="3"/>
    </row>
    <row r="38" spans="1:18" x14ac:dyDescent="0.3">
      <c r="A38" s="1" t="s">
        <v>0</v>
      </c>
      <c r="B38" s="1"/>
      <c r="C38" s="1"/>
      <c r="D38" s="2"/>
      <c r="E38" s="3"/>
      <c r="F38" s="3"/>
      <c r="G38" s="3"/>
      <c r="H38" s="3"/>
      <c r="I38" s="3"/>
      <c r="J38" s="4"/>
      <c r="K38" s="3"/>
      <c r="L38" s="3"/>
      <c r="M38" s="63" t="s">
        <v>60</v>
      </c>
      <c r="N38" s="63"/>
      <c r="O38" s="63"/>
      <c r="P38" s="63"/>
      <c r="Q38" s="63"/>
      <c r="R38" s="63"/>
    </row>
    <row r="39" spans="1:18" x14ac:dyDescent="0.3">
      <c r="A39" s="6" t="s">
        <v>2</v>
      </c>
      <c r="B39" s="6"/>
      <c r="C39" s="6"/>
      <c r="D39" s="2"/>
      <c r="E39" s="3"/>
      <c r="F39" s="3"/>
      <c r="G39" s="3"/>
      <c r="H39" s="3"/>
      <c r="I39" s="3"/>
      <c r="J39" s="4"/>
      <c r="K39" s="3"/>
      <c r="L39" s="3"/>
      <c r="M39" s="64" t="s">
        <v>61</v>
      </c>
      <c r="N39" s="64"/>
      <c r="O39" s="64"/>
      <c r="P39" s="64"/>
      <c r="Q39" s="64"/>
      <c r="R39" s="64"/>
    </row>
    <row r="40" spans="1:18" x14ac:dyDescent="0.3">
      <c r="A40" s="8" t="s">
        <v>62</v>
      </c>
      <c r="B40" s="8"/>
      <c r="C40" s="8"/>
      <c r="D40" s="2"/>
      <c r="E40" s="3"/>
      <c r="F40" s="3"/>
      <c r="G40" s="3"/>
      <c r="H40" s="3"/>
      <c r="I40" s="3"/>
      <c r="J40" s="4"/>
      <c r="K40" s="3"/>
      <c r="L40" s="3"/>
      <c r="M40" s="64" t="s">
        <v>63</v>
      </c>
      <c r="N40" s="64"/>
      <c r="O40" s="64"/>
      <c r="P40" s="64"/>
      <c r="Q40" s="64"/>
      <c r="R40" s="64"/>
    </row>
    <row r="41" spans="1:18" x14ac:dyDescent="0.3">
      <c r="A41" s="10" t="s">
        <v>6</v>
      </c>
      <c r="B41" s="10"/>
      <c r="C41" s="10"/>
      <c r="D41" s="2"/>
      <c r="E41" s="3"/>
      <c r="F41" s="3"/>
      <c r="G41" s="3"/>
      <c r="H41" s="3"/>
      <c r="I41" s="3"/>
      <c r="J41" s="4"/>
      <c r="K41" s="3"/>
      <c r="L41" s="3"/>
      <c r="M41" s="65" t="s">
        <v>64</v>
      </c>
      <c r="N41" s="65"/>
      <c r="O41" s="65"/>
      <c r="P41" s="65"/>
      <c r="Q41" s="65"/>
      <c r="R41" s="65"/>
    </row>
    <row r="42" spans="1:18" ht="18" x14ac:dyDescent="0.3">
      <c r="A42" s="66" t="s">
        <v>8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18" ht="15.6" x14ac:dyDescent="0.3">
      <c r="A43" s="13" t="s">
        <v>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6" x14ac:dyDescent="0.3">
      <c r="A44" s="67" t="s">
        <v>65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1:18" ht="15.6" x14ac:dyDescent="0.3">
      <c r="A45" s="14" t="s">
        <v>11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</row>
    <row r="46" spans="1:18" ht="15.6" x14ac:dyDescent="0.3">
      <c r="A46" s="17" t="s">
        <v>12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x14ac:dyDescent="0.3">
      <c r="A47" s="18" t="s">
        <v>13</v>
      </c>
      <c r="B47" s="19" t="s">
        <v>14</v>
      </c>
      <c r="C47" s="18" t="s">
        <v>15</v>
      </c>
      <c r="D47" s="19" t="s">
        <v>16</v>
      </c>
      <c r="E47" s="19" t="s">
        <v>17</v>
      </c>
      <c r="F47" s="20" t="s">
        <v>18</v>
      </c>
      <c r="G47" s="20" t="s">
        <v>19</v>
      </c>
      <c r="H47" s="20" t="s">
        <v>20</v>
      </c>
      <c r="I47" s="19" t="s">
        <v>21</v>
      </c>
      <c r="J47" s="21"/>
      <c r="K47" s="22" t="s">
        <v>22</v>
      </c>
      <c r="L47" s="22"/>
      <c r="M47" s="22"/>
      <c r="N47" s="22"/>
      <c r="O47" s="19" t="s">
        <v>23</v>
      </c>
      <c r="P47" s="19"/>
      <c r="Q47" s="19"/>
      <c r="R47" s="19"/>
    </row>
    <row r="48" spans="1:18" x14ac:dyDescent="0.3">
      <c r="A48" s="18"/>
      <c r="B48" s="19"/>
      <c r="C48" s="18"/>
      <c r="D48" s="19"/>
      <c r="E48" s="19"/>
      <c r="F48" s="23"/>
      <c r="G48" s="23"/>
      <c r="H48" s="23"/>
      <c r="I48" s="19"/>
      <c r="J48" s="21"/>
      <c r="K48" s="24" t="s">
        <v>24</v>
      </c>
      <c r="L48" s="25" t="s">
        <v>25</v>
      </c>
      <c r="M48" s="25" t="s">
        <v>26</v>
      </c>
      <c r="N48" s="25" t="s">
        <v>27</v>
      </c>
      <c r="O48" s="25" t="s">
        <v>28</v>
      </c>
      <c r="P48" s="25" t="s">
        <v>29</v>
      </c>
      <c r="Q48" s="25" t="s">
        <v>30</v>
      </c>
      <c r="R48" s="25" t="s">
        <v>31</v>
      </c>
    </row>
    <row r="49" spans="1:18" ht="110.4" x14ac:dyDescent="0.3">
      <c r="A49" s="68">
        <v>175</v>
      </c>
      <c r="B49" s="26" t="s">
        <v>32</v>
      </c>
      <c r="C49" s="27" t="s">
        <v>33</v>
      </c>
      <c r="D49" s="28" t="s">
        <v>66</v>
      </c>
      <c r="E49" s="29">
        <v>30.25</v>
      </c>
      <c r="F49" s="29">
        <f>5.8*250/210</f>
        <v>6.9047619047619051</v>
      </c>
      <c r="G49" s="29">
        <f>10.67*250/210</f>
        <v>12.702380952380953</v>
      </c>
      <c r="H49" s="29">
        <f>41.48*250/210</f>
        <v>49.38095238095238</v>
      </c>
      <c r="I49" s="29">
        <f>286.36*250/210</f>
        <v>340.90476190476193</v>
      </c>
      <c r="J49" s="28">
        <v>195</v>
      </c>
      <c r="K49" s="29">
        <f>127.7*250/210</f>
        <v>152.02380952380952</v>
      </c>
      <c r="L49" s="29">
        <f>35.53*250/210</f>
        <v>42.297619047619051</v>
      </c>
      <c r="M49" s="29">
        <f>149.6*250/210</f>
        <v>178.0952380952381</v>
      </c>
      <c r="N49" s="29">
        <f>0.8*250/210</f>
        <v>0.95238095238095233</v>
      </c>
      <c r="O49" s="29">
        <f>52.31*250/210</f>
        <v>62.273809523809526</v>
      </c>
      <c r="P49" s="29">
        <f>0.1*250/210</f>
        <v>0.11904761904761904</v>
      </c>
      <c r="Q49" s="29">
        <f>0.55*250/210</f>
        <v>0.65476190476190477</v>
      </c>
      <c r="R49" s="30">
        <f>0.92*250/210</f>
        <v>1.0952380952380953</v>
      </c>
    </row>
    <row r="50" spans="1:18" ht="41.4" x14ac:dyDescent="0.3">
      <c r="A50" s="69"/>
      <c r="B50" s="35" t="s">
        <v>35</v>
      </c>
      <c r="C50" s="55" t="s">
        <v>36</v>
      </c>
      <c r="D50" s="35">
        <v>80</v>
      </c>
      <c r="E50" s="36">
        <v>5.87</v>
      </c>
      <c r="F50" s="36">
        <v>6.32</v>
      </c>
      <c r="G50" s="36">
        <v>0.8</v>
      </c>
      <c r="H50" s="36">
        <v>38.64</v>
      </c>
      <c r="I50" s="70">
        <v>187</v>
      </c>
      <c r="J50" s="71"/>
      <c r="K50" s="70">
        <v>18.399999999999999</v>
      </c>
      <c r="L50" s="70">
        <v>26.4</v>
      </c>
      <c r="M50" s="70">
        <v>69.599999999999994</v>
      </c>
      <c r="N50" s="36">
        <v>0.88</v>
      </c>
      <c r="O50" s="36">
        <v>0</v>
      </c>
      <c r="P50" s="36">
        <v>0.08</v>
      </c>
      <c r="Q50" s="36">
        <v>0.2</v>
      </c>
      <c r="R50" s="36">
        <v>0.2</v>
      </c>
    </row>
    <row r="51" spans="1:18" x14ac:dyDescent="0.3">
      <c r="A51" s="32">
        <v>15</v>
      </c>
      <c r="B51" s="35" t="s">
        <v>37</v>
      </c>
      <c r="C51" s="38" t="s">
        <v>38</v>
      </c>
      <c r="D51" s="35">
        <v>20</v>
      </c>
      <c r="E51" s="36">
        <v>19.2</v>
      </c>
      <c r="F51" s="30">
        <v>4.6399999999999997</v>
      </c>
      <c r="G51" s="30">
        <v>5.9</v>
      </c>
      <c r="H51" s="39">
        <v>0</v>
      </c>
      <c r="I51" s="30">
        <v>71.66</v>
      </c>
      <c r="J51" s="40"/>
      <c r="K51" s="30">
        <v>176</v>
      </c>
      <c r="L51" s="30">
        <v>7</v>
      </c>
      <c r="M51" s="30">
        <v>100</v>
      </c>
      <c r="N51" s="30">
        <v>0.2</v>
      </c>
      <c r="O51" s="30">
        <v>52</v>
      </c>
      <c r="P51" s="39">
        <v>0</v>
      </c>
      <c r="Q51" s="39">
        <v>0</v>
      </c>
      <c r="R51" s="39">
        <v>0</v>
      </c>
    </row>
    <row r="52" spans="1:18" x14ac:dyDescent="0.3">
      <c r="A52" s="35">
        <v>377</v>
      </c>
      <c r="B52" s="35" t="s">
        <v>39</v>
      </c>
      <c r="C52" s="38" t="s">
        <v>40</v>
      </c>
      <c r="D52" s="35">
        <v>200</v>
      </c>
      <c r="E52" s="36">
        <v>4.4400000000000004</v>
      </c>
      <c r="F52" s="36">
        <v>0.2</v>
      </c>
      <c r="G52" s="36">
        <v>0</v>
      </c>
      <c r="H52" s="36">
        <v>16</v>
      </c>
      <c r="I52" s="70">
        <v>65</v>
      </c>
      <c r="J52" s="71"/>
      <c r="K52" s="70">
        <v>225.1</v>
      </c>
      <c r="L52" s="70">
        <v>198.2</v>
      </c>
      <c r="M52" s="70">
        <v>371.1</v>
      </c>
      <c r="N52" s="36">
        <v>36.799999999999997</v>
      </c>
      <c r="O52" s="36">
        <v>0</v>
      </c>
      <c r="P52" s="36">
        <v>1.1000000000000001</v>
      </c>
      <c r="Q52" s="36">
        <v>3.6</v>
      </c>
      <c r="R52" s="36">
        <v>7.3</v>
      </c>
    </row>
    <row r="53" spans="1:18" ht="41.4" x14ac:dyDescent="0.3">
      <c r="A53" s="42"/>
      <c r="B53" s="45" t="s">
        <v>41</v>
      </c>
      <c r="C53" s="44" t="s">
        <v>67</v>
      </c>
      <c r="D53" s="45">
        <v>125</v>
      </c>
      <c r="E53" s="46">
        <v>37.5</v>
      </c>
      <c r="F53" s="45">
        <v>1.2</v>
      </c>
      <c r="G53" s="45">
        <v>0</v>
      </c>
      <c r="H53" s="47">
        <v>20</v>
      </c>
      <c r="I53" s="47">
        <v>79.5</v>
      </c>
      <c r="J53" s="48"/>
      <c r="K53" s="47">
        <v>55.5</v>
      </c>
      <c r="L53" s="47">
        <v>18</v>
      </c>
      <c r="M53" s="45">
        <v>0</v>
      </c>
      <c r="N53" s="47">
        <v>1.2</v>
      </c>
      <c r="O53" s="45">
        <v>0</v>
      </c>
      <c r="P53" s="45">
        <v>0.3</v>
      </c>
      <c r="Q53" s="49">
        <v>0</v>
      </c>
      <c r="R53" s="50">
        <v>0.5</v>
      </c>
    </row>
    <row r="54" spans="1:18" x14ac:dyDescent="0.3">
      <c r="A54" s="51" t="s">
        <v>43</v>
      </c>
      <c r="B54" s="51"/>
      <c r="C54" s="51"/>
      <c r="D54" s="24">
        <v>685</v>
      </c>
      <c r="E54" s="52">
        <f>SUM(E48:E53)</f>
        <v>97.259999999999991</v>
      </c>
      <c r="F54" s="52">
        <f>SUM(F48:F53)</f>
        <v>19.264761904761905</v>
      </c>
      <c r="G54" s="52">
        <f>SUM(G48:G53)</f>
        <v>19.402380952380952</v>
      </c>
      <c r="H54" s="52">
        <f>SUM(H48:H53)</f>
        <v>124.02095238095238</v>
      </c>
      <c r="I54" s="72">
        <f>SUM(I48:I53)</f>
        <v>744.06476190476189</v>
      </c>
      <c r="J54" s="71"/>
      <c r="K54" s="72">
        <f t="shared" ref="K54:R54" si="3">SUM(K49:K53)</f>
        <v>627.02380952380952</v>
      </c>
      <c r="L54" s="72">
        <f t="shared" si="3"/>
        <v>291.89761904761906</v>
      </c>
      <c r="M54" s="72">
        <f t="shared" si="3"/>
        <v>718.79523809523812</v>
      </c>
      <c r="N54" s="52">
        <f t="shared" si="3"/>
        <v>40.032380952380954</v>
      </c>
      <c r="O54" s="52">
        <f t="shared" si="3"/>
        <v>114.27380952380952</v>
      </c>
      <c r="P54" s="52">
        <f t="shared" si="3"/>
        <v>1.5990476190476193</v>
      </c>
      <c r="Q54" s="52">
        <f t="shared" si="3"/>
        <v>4.4547619047619049</v>
      </c>
      <c r="R54" s="52">
        <f t="shared" si="3"/>
        <v>9.0952380952380949</v>
      </c>
    </row>
    <row r="55" spans="1:18" ht="15.6" x14ac:dyDescent="0.3">
      <c r="A55" s="17" t="s">
        <v>44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3">
      <c r="A56" s="18" t="s">
        <v>13</v>
      </c>
      <c r="B56" s="19" t="s">
        <v>14</v>
      </c>
      <c r="C56" s="18" t="s">
        <v>15</v>
      </c>
      <c r="D56" s="19" t="s">
        <v>16</v>
      </c>
      <c r="E56" s="19" t="s">
        <v>17</v>
      </c>
      <c r="F56" s="20" t="s">
        <v>18</v>
      </c>
      <c r="G56" s="20" t="s">
        <v>19</v>
      </c>
      <c r="H56" s="20" t="s">
        <v>20</v>
      </c>
      <c r="I56" s="19" t="s">
        <v>21</v>
      </c>
      <c r="J56" s="21"/>
      <c r="K56" s="22" t="s">
        <v>22</v>
      </c>
      <c r="L56" s="22"/>
      <c r="M56" s="22"/>
      <c r="N56" s="22"/>
      <c r="O56" s="19" t="s">
        <v>23</v>
      </c>
      <c r="P56" s="19"/>
      <c r="Q56" s="19"/>
      <c r="R56" s="19"/>
    </row>
    <row r="57" spans="1:18" x14ac:dyDescent="0.3">
      <c r="A57" s="18"/>
      <c r="B57" s="19"/>
      <c r="C57" s="18"/>
      <c r="D57" s="19"/>
      <c r="E57" s="19"/>
      <c r="F57" s="23"/>
      <c r="G57" s="23"/>
      <c r="H57" s="23"/>
      <c r="I57" s="19"/>
      <c r="J57" s="21"/>
      <c r="K57" s="24" t="s">
        <v>24</v>
      </c>
      <c r="L57" s="25" t="s">
        <v>25</v>
      </c>
      <c r="M57" s="25" t="s">
        <v>26</v>
      </c>
      <c r="N57" s="25" t="s">
        <v>27</v>
      </c>
      <c r="O57" s="25" t="s">
        <v>28</v>
      </c>
      <c r="P57" s="25" t="s">
        <v>29</v>
      </c>
      <c r="Q57" s="25" t="s">
        <v>30</v>
      </c>
      <c r="R57" s="25" t="s">
        <v>31</v>
      </c>
    </row>
    <row r="58" spans="1:18" ht="69" x14ac:dyDescent="0.3">
      <c r="A58" s="32">
        <v>71</v>
      </c>
      <c r="B58" s="35" t="s">
        <v>32</v>
      </c>
      <c r="C58" s="55" t="s">
        <v>45</v>
      </c>
      <c r="D58" s="35">
        <v>100</v>
      </c>
      <c r="E58" s="36">
        <v>21.04</v>
      </c>
      <c r="F58" s="54">
        <v>0.8</v>
      </c>
      <c r="G58" s="54">
        <v>0</v>
      </c>
      <c r="H58" s="54">
        <v>3.3</v>
      </c>
      <c r="I58" s="36">
        <v>16</v>
      </c>
      <c r="J58" s="37"/>
      <c r="K58" s="36">
        <v>23</v>
      </c>
      <c r="L58" s="36">
        <v>0</v>
      </c>
      <c r="M58" s="36">
        <v>0</v>
      </c>
      <c r="N58" s="36">
        <v>0.5</v>
      </c>
      <c r="O58" s="36">
        <v>0</v>
      </c>
      <c r="P58" s="36">
        <v>0</v>
      </c>
      <c r="Q58" s="36">
        <v>0</v>
      </c>
      <c r="R58" s="36">
        <v>5</v>
      </c>
    </row>
    <row r="59" spans="1:18" ht="82.8" x14ac:dyDescent="0.3">
      <c r="A59" s="35">
        <v>102</v>
      </c>
      <c r="B59" s="35" t="s">
        <v>35</v>
      </c>
      <c r="C59" s="59" t="s">
        <v>68</v>
      </c>
      <c r="D59" s="73">
        <v>250</v>
      </c>
      <c r="E59" s="35">
        <v>7.28</v>
      </c>
      <c r="F59" s="36">
        <f>5.1*250/200</f>
        <v>6.375</v>
      </c>
      <c r="G59" s="36">
        <f>5.4*250/200</f>
        <v>6.75</v>
      </c>
      <c r="H59" s="36">
        <f>23.9*250/200</f>
        <v>29.875</v>
      </c>
      <c r="I59" s="36">
        <f>163.8*250/200</f>
        <v>204.75</v>
      </c>
      <c r="J59" s="58"/>
      <c r="K59" s="36">
        <f>45.8*250/200</f>
        <v>57.25</v>
      </c>
      <c r="L59" s="36">
        <f>35.5*250/200</f>
        <v>44.375</v>
      </c>
      <c r="M59" s="36">
        <v>0</v>
      </c>
      <c r="N59" s="36">
        <f>4.6*250/200</f>
        <v>5.75</v>
      </c>
      <c r="O59" s="36">
        <v>0</v>
      </c>
      <c r="P59" s="36">
        <v>0</v>
      </c>
      <c r="Q59" s="36">
        <v>0</v>
      </c>
      <c r="R59" s="36">
        <f>11.2*250/200</f>
        <v>14</v>
      </c>
    </row>
    <row r="60" spans="1:18" x14ac:dyDescent="0.3">
      <c r="A60" s="35">
        <v>234</v>
      </c>
      <c r="B60" s="35" t="s">
        <v>37</v>
      </c>
      <c r="C60" s="74" t="s">
        <v>47</v>
      </c>
      <c r="D60" s="73" t="s">
        <v>69</v>
      </c>
      <c r="E60" s="35">
        <v>34.58</v>
      </c>
      <c r="F60" s="36">
        <v>14.8</v>
      </c>
      <c r="G60" s="36">
        <v>18.8</v>
      </c>
      <c r="H60" s="36">
        <v>11.6</v>
      </c>
      <c r="I60" s="36">
        <v>274</v>
      </c>
      <c r="J60" s="58"/>
      <c r="K60" s="36">
        <v>139.30000000000001</v>
      </c>
      <c r="L60" s="36">
        <v>0</v>
      </c>
      <c r="M60" s="36">
        <v>0</v>
      </c>
      <c r="N60" s="36">
        <v>1</v>
      </c>
      <c r="O60" s="36">
        <v>0</v>
      </c>
      <c r="P60" s="36">
        <v>0.2</v>
      </c>
      <c r="Q60" s="36">
        <v>0</v>
      </c>
      <c r="R60" s="36">
        <v>6.8</v>
      </c>
    </row>
    <row r="61" spans="1:18" ht="69" x14ac:dyDescent="0.3">
      <c r="A61" s="35">
        <v>142</v>
      </c>
      <c r="B61" s="35" t="s">
        <v>39</v>
      </c>
      <c r="C61" s="75" t="s">
        <v>50</v>
      </c>
      <c r="D61" s="35" t="s">
        <v>70</v>
      </c>
      <c r="E61" s="36">
        <v>18.25</v>
      </c>
      <c r="F61" s="36">
        <v>3.6</v>
      </c>
      <c r="G61" s="36">
        <v>9.5399999999999991</v>
      </c>
      <c r="H61" s="36">
        <v>35.76</v>
      </c>
      <c r="I61" s="36">
        <v>243.36</v>
      </c>
      <c r="J61" s="37"/>
      <c r="K61" s="36">
        <v>35.76</v>
      </c>
      <c r="L61" s="36">
        <v>0</v>
      </c>
      <c r="M61" s="36">
        <v>0</v>
      </c>
      <c r="N61" s="36">
        <v>1.92</v>
      </c>
      <c r="O61" s="36">
        <v>0</v>
      </c>
      <c r="P61" s="36">
        <v>0.48</v>
      </c>
      <c r="Q61" s="36">
        <v>0</v>
      </c>
      <c r="R61" s="36">
        <v>43.08</v>
      </c>
    </row>
    <row r="62" spans="1:18" ht="55.2" x14ac:dyDescent="0.3">
      <c r="A62" s="35">
        <v>349</v>
      </c>
      <c r="B62" s="35" t="s">
        <v>41</v>
      </c>
      <c r="C62" s="59" t="s">
        <v>52</v>
      </c>
      <c r="D62" s="35">
        <v>200</v>
      </c>
      <c r="E62" s="36">
        <v>7.02</v>
      </c>
      <c r="F62" s="36">
        <v>0.6</v>
      </c>
      <c r="G62" s="36">
        <v>0.09</v>
      </c>
      <c r="H62" s="36">
        <v>32.01</v>
      </c>
      <c r="I62" s="36">
        <v>132.80000000000001</v>
      </c>
      <c r="J62" s="37"/>
      <c r="K62" s="36">
        <v>32.479999999999997</v>
      </c>
      <c r="L62" s="36">
        <v>17.46</v>
      </c>
      <c r="M62" s="36">
        <v>23.44</v>
      </c>
      <c r="N62" s="36">
        <v>0.7</v>
      </c>
      <c r="O62" s="36">
        <v>0</v>
      </c>
      <c r="P62" s="36">
        <v>0.02</v>
      </c>
      <c r="Q62" s="36">
        <v>0.26</v>
      </c>
      <c r="R62" s="36">
        <v>0.73</v>
      </c>
    </row>
    <row r="63" spans="1:18" ht="27.6" x14ac:dyDescent="0.3">
      <c r="A63" s="35"/>
      <c r="B63" s="35" t="s">
        <v>53</v>
      </c>
      <c r="C63" s="59" t="s">
        <v>54</v>
      </c>
      <c r="D63" s="73">
        <v>40</v>
      </c>
      <c r="E63" s="36">
        <v>2.93</v>
      </c>
      <c r="F63" s="36">
        <v>2.2400000000000002</v>
      </c>
      <c r="G63" s="36">
        <v>0.44000000000000006</v>
      </c>
      <c r="H63" s="36">
        <v>19.759999999999998</v>
      </c>
      <c r="I63" s="36">
        <v>91.960000000000008</v>
      </c>
      <c r="J63" s="37"/>
      <c r="K63" s="36">
        <v>9.1999999999999993</v>
      </c>
      <c r="L63" s="36">
        <v>10</v>
      </c>
      <c r="M63" s="36">
        <v>42.4</v>
      </c>
      <c r="N63" s="36">
        <v>1.24</v>
      </c>
      <c r="O63" s="36">
        <v>0</v>
      </c>
      <c r="P63" s="36">
        <v>0.04</v>
      </c>
      <c r="Q63" s="36">
        <v>0</v>
      </c>
      <c r="R63" s="36">
        <v>0</v>
      </c>
    </row>
    <row r="64" spans="1:18" x14ac:dyDescent="0.3">
      <c r="A64" s="35"/>
      <c r="B64" s="35" t="s">
        <v>55</v>
      </c>
      <c r="C64" s="38" t="s">
        <v>56</v>
      </c>
      <c r="D64" s="73">
        <v>70</v>
      </c>
      <c r="E64" s="30">
        <v>5.13</v>
      </c>
      <c r="F64" s="36">
        <v>5.53</v>
      </c>
      <c r="G64" s="36">
        <v>0.7</v>
      </c>
      <c r="H64" s="36">
        <v>33.81</v>
      </c>
      <c r="I64" s="36">
        <v>163.66</v>
      </c>
      <c r="J64" s="37"/>
      <c r="K64" s="36">
        <v>16.100000000000001</v>
      </c>
      <c r="L64" s="36">
        <v>23.1</v>
      </c>
      <c r="M64" s="36">
        <v>60.9</v>
      </c>
      <c r="N64" s="36">
        <v>0.77</v>
      </c>
      <c r="O64" s="36">
        <v>0</v>
      </c>
      <c r="P64" s="36">
        <v>7.0000000000000007E-2</v>
      </c>
      <c r="Q64" s="36">
        <v>0</v>
      </c>
      <c r="R64" s="36">
        <v>0</v>
      </c>
    </row>
    <row r="65" spans="1:18" x14ac:dyDescent="0.3">
      <c r="A65" s="35">
        <v>386</v>
      </c>
      <c r="B65" s="35" t="s">
        <v>57</v>
      </c>
      <c r="C65" s="38" t="s">
        <v>58</v>
      </c>
      <c r="D65" s="35">
        <v>100</v>
      </c>
      <c r="E65" s="36">
        <v>14.42</v>
      </c>
      <c r="F65" s="36">
        <v>3</v>
      </c>
      <c r="G65" s="36">
        <v>1</v>
      </c>
      <c r="H65" s="36">
        <v>4.2</v>
      </c>
      <c r="I65" s="36">
        <v>40</v>
      </c>
      <c r="J65" s="37"/>
      <c r="K65" s="36">
        <v>124</v>
      </c>
      <c r="L65" s="36">
        <v>14</v>
      </c>
      <c r="M65" s="36">
        <v>92</v>
      </c>
      <c r="N65" s="36">
        <v>0.1</v>
      </c>
      <c r="O65" s="36">
        <v>0</v>
      </c>
      <c r="P65" s="36">
        <v>0.03</v>
      </c>
      <c r="Q65" s="36">
        <v>0.1</v>
      </c>
      <c r="R65" s="36">
        <v>0.3</v>
      </c>
    </row>
    <row r="66" spans="1:18" x14ac:dyDescent="0.3">
      <c r="A66" s="51" t="s">
        <v>43</v>
      </c>
      <c r="B66" s="51"/>
      <c r="C66" s="51"/>
      <c r="D66" s="25">
        <v>1045</v>
      </c>
      <c r="E66" s="52">
        <f t="shared" ref="E66:R66" si="4">SUM(E58:E65)</f>
        <v>110.65</v>
      </c>
      <c r="F66" s="52">
        <f t="shared" si="4"/>
        <v>36.945000000000007</v>
      </c>
      <c r="G66" s="52">
        <f t="shared" si="4"/>
        <v>37.320000000000007</v>
      </c>
      <c r="H66" s="52">
        <f t="shared" si="4"/>
        <v>170.31499999999997</v>
      </c>
      <c r="I66" s="52">
        <f t="shared" si="4"/>
        <v>1166.5300000000002</v>
      </c>
      <c r="J66" s="52">
        <f t="shared" si="4"/>
        <v>0</v>
      </c>
      <c r="K66" s="52">
        <f t="shared" si="4"/>
        <v>437.09000000000003</v>
      </c>
      <c r="L66" s="52">
        <f t="shared" si="4"/>
        <v>108.935</v>
      </c>
      <c r="M66" s="52">
        <f t="shared" si="4"/>
        <v>218.74</v>
      </c>
      <c r="N66" s="52">
        <f t="shared" si="4"/>
        <v>11.979999999999999</v>
      </c>
      <c r="O66" s="52">
        <f t="shared" si="4"/>
        <v>0</v>
      </c>
      <c r="P66" s="52">
        <f t="shared" si="4"/>
        <v>0.84000000000000008</v>
      </c>
      <c r="Q66" s="52">
        <f t="shared" si="4"/>
        <v>0.36</v>
      </c>
      <c r="R66" s="52">
        <f t="shared" si="4"/>
        <v>69.91</v>
      </c>
    </row>
    <row r="67" spans="1:18" x14ac:dyDescent="0.3">
      <c r="A67" s="61" t="s">
        <v>59</v>
      </c>
      <c r="B67" s="61"/>
      <c r="C67" s="61"/>
      <c r="D67" s="61"/>
      <c r="E67" s="52">
        <f>E54+E66</f>
        <v>207.91</v>
      </c>
      <c r="F67" s="52">
        <f>F54+F66</f>
        <v>56.209761904761912</v>
      </c>
      <c r="G67" s="52">
        <f>G54+G66</f>
        <v>56.722380952380959</v>
      </c>
      <c r="H67" s="52">
        <f>H54+H66</f>
        <v>294.33595238095234</v>
      </c>
      <c r="I67" s="52">
        <f>I54+I66</f>
        <v>1910.594761904762</v>
      </c>
      <c r="J67" s="37"/>
      <c r="K67" s="52">
        <f t="shared" ref="K67:R67" si="5">K54+K66</f>
        <v>1064.1138095238096</v>
      </c>
      <c r="L67" s="52">
        <f t="shared" si="5"/>
        <v>400.83261904761906</v>
      </c>
      <c r="M67" s="52">
        <f t="shared" si="5"/>
        <v>937.53523809523813</v>
      </c>
      <c r="N67" s="52">
        <f t="shared" si="5"/>
        <v>52.012380952380951</v>
      </c>
      <c r="O67" s="52">
        <f t="shared" si="5"/>
        <v>114.27380952380952</v>
      </c>
      <c r="P67" s="52">
        <f t="shared" si="5"/>
        <v>2.4390476190476194</v>
      </c>
      <c r="Q67" s="52">
        <f t="shared" si="5"/>
        <v>4.8147619047619052</v>
      </c>
      <c r="R67" s="52">
        <f t="shared" si="5"/>
        <v>79.005238095238099</v>
      </c>
    </row>
    <row r="68" spans="1:18" x14ac:dyDescent="0.3">
      <c r="A68" s="2"/>
      <c r="B68" s="2"/>
      <c r="C68" s="2"/>
      <c r="D68" s="2"/>
      <c r="E68" s="3"/>
      <c r="F68" s="3"/>
      <c r="G68" s="3"/>
      <c r="H68" s="3"/>
      <c r="I68" s="3"/>
      <c r="J68" s="4"/>
      <c r="K68" s="3"/>
      <c r="L68" s="3"/>
      <c r="M68" s="3"/>
      <c r="N68" s="62"/>
      <c r="O68" s="3"/>
      <c r="P68" s="62"/>
      <c r="Q68" s="62"/>
      <c r="R68" s="3"/>
    </row>
    <row r="69" spans="1:18" x14ac:dyDescent="0.3">
      <c r="A69" s="2"/>
      <c r="B69" s="2"/>
      <c r="C69" s="2"/>
      <c r="D69" s="2"/>
      <c r="E69" s="3"/>
      <c r="F69" s="3"/>
      <c r="G69" s="3"/>
      <c r="H69" s="3"/>
      <c r="I69" s="3"/>
      <c r="J69" s="4"/>
      <c r="K69" s="3"/>
      <c r="L69" s="3"/>
      <c r="M69" s="3"/>
      <c r="N69" s="62"/>
      <c r="O69" s="3"/>
      <c r="P69" s="62"/>
      <c r="Q69" s="62"/>
      <c r="R69" s="3"/>
    </row>
    <row r="70" spans="1:18" x14ac:dyDescent="0.3">
      <c r="A70" s="2"/>
      <c r="B70" s="2"/>
      <c r="C70" s="2"/>
      <c r="D70" s="2"/>
      <c r="E70" s="3"/>
      <c r="F70" s="3"/>
      <c r="G70" s="3"/>
      <c r="H70" s="3"/>
      <c r="I70" s="3"/>
      <c r="J70" s="4"/>
      <c r="K70" s="3"/>
      <c r="L70" s="3"/>
      <c r="M70" s="3"/>
      <c r="N70" s="62"/>
      <c r="O70" s="3"/>
      <c r="P70" s="62"/>
      <c r="Q70" s="62"/>
      <c r="R70" s="3"/>
    </row>
  </sheetData>
  <mergeCells count="74">
    <mergeCell ref="O56:R56"/>
    <mergeCell ref="A66:C66"/>
    <mergeCell ref="A67:D67"/>
    <mergeCell ref="A55:R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F47:F48"/>
    <mergeCell ref="G47:G48"/>
    <mergeCell ref="H47:H48"/>
    <mergeCell ref="I47:I48"/>
    <mergeCell ref="O47:R47"/>
    <mergeCell ref="A54:C54"/>
    <mergeCell ref="A42:R42"/>
    <mergeCell ref="A43:R43"/>
    <mergeCell ref="A44:R44"/>
    <mergeCell ref="A45:R45"/>
    <mergeCell ref="A46:R46"/>
    <mergeCell ref="A47:A48"/>
    <mergeCell ref="B47:B48"/>
    <mergeCell ref="C47:C48"/>
    <mergeCell ref="D47:D48"/>
    <mergeCell ref="E47:E48"/>
    <mergeCell ref="A39:C39"/>
    <mergeCell ref="M39:R39"/>
    <mergeCell ref="A40:C40"/>
    <mergeCell ref="M40:R40"/>
    <mergeCell ref="A41:C41"/>
    <mergeCell ref="M41:R41"/>
    <mergeCell ref="H19:H20"/>
    <mergeCell ref="I19:I20"/>
    <mergeCell ref="O19:R19"/>
    <mergeCell ref="A29:C29"/>
    <mergeCell ref="A30:D30"/>
    <mergeCell ref="A38:C38"/>
    <mergeCell ref="M38:R38"/>
    <mergeCell ref="O10:R10"/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2024-03-31T17:01:09Z</dcterms:created>
  <dcterms:modified xsi:type="dcterms:W3CDTF">2024-03-31T17:01:47Z</dcterms:modified>
</cp:coreProperties>
</file>