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талья Матвеева\Desktop\МЕНЮ сентябрь\"/>
    </mc:Choice>
  </mc:AlternateContent>
  <xr:revisionPtr revIDLastSave="0" documentId="8_{59AE40BC-DBE3-4A1F-BC75-2ACEBAD91A23}" xr6:coauthVersionLast="47" xr6:coauthVersionMax="47" xr10:uidLastSave="{00000000-0000-0000-0000-000000000000}"/>
  <bookViews>
    <workbookView xWindow="-108" yWindow="-108" windowWidth="23256" windowHeight="12576" xr2:uid="{A29820B1-58F7-4FD7-8766-1B73B7D3323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8" i="1" l="1"/>
  <c r="E68" i="1"/>
  <c r="R67" i="1"/>
  <c r="Q67" i="1"/>
  <c r="P67" i="1"/>
  <c r="O67" i="1"/>
  <c r="K67" i="1"/>
  <c r="J67" i="1"/>
  <c r="I67" i="1"/>
  <c r="H67" i="1"/>
  <c r="E67" i="1"/>
  <c r="Q62" i="1"/>
  <c r="P62" i="1"/>
  <c r="N62" i="1"/>
  <c r="N67" i="1" s="1"/>
  <c r="M62" i="1"/>
  <c r="M67" i="1" s="1"/>
  <c r="L62" i="1"/>
  <c r="L67" i="1" s="1"/>
  <c r="K62" i="1"/>
  <c r="I62" i="1"/>
  <c r="H62" i="1"/>
  <c r="G62" i="1"/>
  <c r="G67" i="1" s="1"/>
  <c r="F62" i="1"/>
  <c r="F67" i="1" s="1"/>
  <c r="R55" i="1"/>
  <c r="R68" i="1" s="1"/>
  <c r="Q55" i="1"/>
  <c r="Q68" i="1" s="1"/>
  <c r="P55" i="1"/>
  <c r="P68" i="1" s="1"/>
  <c r="K55" i="1"/>
  <c r="I55" i="1"/>
  <c r="I68" i="1" s="1"/>
  <c r="H55" i="1"/>
  <c r="H68" i="1" s="1"/>
  <c r="G55" i="1"/>
  <c r="E55" i="1"/>
  <c r="R51" i="1"/>
  <c r="P51" i="1"/>
  <c r="O51" i="1"/>
  <c r="O55" i="1" s="1"/>
  <c r="O68" i="1" s="1"/>
  <c r="N51" i="1"/>
  <c r="N55" i="1" s="1"/>
  <c r="M51" i="1"/>
  <c r="M55" i="1" s="1"/>
  <c r="L51" i="1"/>
  <c r="L55" i="1" s="1"/>
  <c r="K51" i="1"/>
  <c r="I51" i="1"/>
  <c r="H51" i="1"/>
  <c r="G51" i="1"/>
  <c r="F51" i="1"/>
  <c r="F55" i="1" s="1"/>
  <c r="F68" i="1" s="1"/>
  <c r="N29" i="1"/>
  <c r="M29" i="1"/>
  <c r="L29" i="1"/>
  <c r="K29" i="1"/>
  <c r="F29" i="1"/>
  <c r="E29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R16" i="1"/>
  <c r="R29" i="1" s="1"/>
  <c r="Q16" i="1"/>
  <c r="Q29" i="1" s="1"/>
  <c r="P16" i="1"/>
  <c r="P29" i="1" s="1"/>
  <c r="O16" i="1"/>
  <c r="O29" i="1" s="1"/>
  <c r="N16" i="1"/>
  <c r="M16" i="1"/>
  <c r="L16" i="1"/>
  <c r="K16" i="1"/>
  <c r="J16" i="1"/>
  <c r="I16" i="1"/>
  <c r="I29" i="1" s="1"/>
  <c r="H16" i="1"/>
  <c r="H29" i="1" s="1"/>
  <c r="G16" i="1"/>
  <c r="G29" i="1" s="1"/>
  <c r="F16" i="1"/>
  <c r="E16" i="1"/>
  <c r="D16" i="1"/>
  <c r="G68" i="1" l="1"/>
  <c r="L68" i="1"/>
  <c r="M68" i="1"/>
  <c r="N68" i="1"/>
</calcChain>
</file>

<file path=xl/sharedStrings.xml><?xml version="1.0" encoding="utf-8"?>
<sst xmlns="http://schemas.openxmlformats.org/spreadsheetml/2006/main" count="160" uniqueCount="64">
  <si>
    <t xml:space="preserve">          "Согласовано"</t>
  </si>
  <si>
    <t xml:space="preserve">                                                                                       "Утверждаю"</t>
  </si>
  <si>
    <t>Директор   школы    МОУ СОШ №</t>
  </si>
  <si>
    <t xml:space="preserve">                                                                      Директор  ООО "Общепит-Н"  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</si>
  <si>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</t>
    </r>
    <r>
      <rPr>
        <sz val="9"/>
        <color theme="1"/>
        <rFont val="Calibri"/>
        <family val="2"/>
        <charset val="204"/>
        <scheme val="minor"/>
      </rPr>
      <t xml:space="preserve">   /</t>
    </r>
  </si>
  <si>
    <t xml:space="preserve">                               / Е.С. Сидельникова  /</t>
  </si>
  <si>
    <t xml:space="preserve">                      "___"____________  2024г</t>
  </si>
  <si>
    <r>
      <t xml:space="preserve">                                                                                                                                                                   </t>
    </r>
    <r>
      <rPr>
        <u/>
        <sz val="10"/>
        <color theme="1"/>
        <rFont val="Calibri"/>
        <family val="2"/>
        <charset val="204"/>
        <scheme val="minor"/>
      </rPr>
      <t xml:space="preserve"> "01" мая 2024г</t>
    </r>
  </si>
  <si>
    <t xml:space="preserve">             "01" сентября  2024г</t>
  </si>
  <si>
    <t>МЕНЮ</t>
  </si>
  <si>
    <t>для школьных столовых</t>
  </si>
  <si>
    <t>( 7-11 лет )</t>
  </si>
  <si>
    <t>День 4</t>
  </si>
  <si>
    <t>ЗАВТРАК</t>
  </si>
  <si>
    <t>№ рец.</t>
  </si>
  <si>
    <t>№</t>
  </si>
  <si>
    <t>Наименование блюд</t>
  </si>
  <si>
    <t>Выход,г</t>
  </si>
  <si>
    <t>Стоимость</t>
  </si>
  <si>
    <t>Белки          ( г )</t>
  </si>
  <si>
    <t>Жиры           ( г )</t>
  </si>
  <si>
    <t>Углеводы   ( г )</t>
  </si>
  <si>
    <t>Калории</t>
  </si>
  <si>
    <t xml:space="preserve">   Минеральные вещества  ( мг )</t>
  </si>
  <si>
    <t>Витамины  ( мг )</t>
  </si>
  <si>
    <t>Са</t>
  </si>
  <si>
    <t>Mg</t>
  </si>
  <si>
    <t>P</t>
  </si>
  <si>
    <t>Fe</t>
  </si>
  <si>
    <t>А</t>
  </si>
  <si>
    <t>В1</t>
  </si>
  <si>
    <t>РР</t>
  </si>
  <si>
    <t>С</t>
  </si>
  <si>
    <t>1.</t>
  </si>
  <si>
    <t>Омлет натуральный</t>
  </si>
  <si>
    <t>2.</t>
  </si>
  <si>
    <t>Хлеб пшеничный 1с.</t>
  </si>
  <si>
    <t>3.</t>
  </si>
  <si>
    <t xml:space="preserve">Пряники </t>
  </si>
  <si>
    <t>4.</t>
  </si>
  <si>
    <t>Чай с сахаром</t>
  </si>
  <si>
    <t>Всего</t>
  </si>
  <si>
    <t>ОБЕД</t>
  </si>
  <si>
    <t>Овощи натуральные свежие (огурцы)</t>
  </si>
  <si>
    <t>Щи из свежей капусты с картофелем со сметаной.</t>
  </si>
  <si>
    <t xml:space="preserve">Оладьи из говяжьей печени </t>
  </si>
  <si>
    <t>90/5</t>
  </si>
  <si>
    <t>Макаронные изделия отварные с маслом</t>
  </si>
  <si>
    <t>5.</t>
  </si>
  <si>
    <t>Напиток  "Витошка"</t>
  </si>
  <si>
    <t>6.</t>
  </si>
  <si>
    <t>Хлеб ржаной</t>
  </si>
  <si>
    <t>7.</t>
  </si>
  <si>
    <t xml:space="preserve">Хлеб пшеничный </t>
  </si>
  <si>
    <t>8.</t>
  </si>
  <si>
    <t>Снежок</t>
  </si>
  <si>
    <t>ИТОГО:</t>
  </si>
  <si>
    <t xml:space="preserve">                                       " Утверждаю "</t>
  </si>
  <si>
    <t xml:space="preserve">                                Директор  ООО "Общепит-Н"  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</si>
  <si>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  </t>
    </r>
    <r>
      <rPr>
        <sz val="9"/>
        <color theme="1"/>
        <rFont val="Calibri"/>
        <family val="2"/>
        <charset val="204"/>
        <scheme val="minor"/>
      </rPr>
      <t xml:space="preserve"> /</t>
    </r>
  </si>
  <si>
    <r>
      <t xml:space="preserve">       </t>
    </r>
    <r>
      <rPr>
        <u/>
        <sz val="10"/>
        <color theme="1"/>
        <rFont val="Calibri"/>
        <family val="2"/>
        <charset val="204"/>
        <scheme val="minor"/>
      </rPr>
      <t xml:space="preserve">                       /  Е.С. Сидельникова /</t>
    </r>
  </si>
  <si>
    <t>" 01"  сентября   2024г.</t>
  </si>
  <si>
    <t>( 12 лет и старше )</t>
  </si>
  <si>
    <t>100/5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</si>
</sst>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9"/>
      <color theme="1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left" vertical="distributed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/>
    <xf numFmtId="2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 vertical="distributed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2" fontId="2" fillId="0" borderId="0" xfId="0" applyNumberFormat="1" applyFont="1"/>
    <xf numFmtId="2" fontId="5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distributed"/>
    </xf>
    <xf numFmtId="0" fontId="7" fillId="0" borderId="0" xfId="0" applyFont="1" applyAlignment="1">
      <alignment horizontal="center" vertical="distributed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4" xfId="0" applyNumberFormat="1" applyFont="1" applyBorder="1"/>
    <xf numFmtId="0" fontId="2" fillId="2" borderId="4" xfId="0" applyFont="1" applyFill="1" applyBorder="1"/>
    <xf numFmtId="2" fontId="2" fillId="2" borderId="4" xfId="0" applyNumberFormat="1" applyFont="1" applyFill="1" applyBorder="1" applyAlignment="1">
      <alignment horizontal="center"/>
    </xf>
    <xf numFmtId="2" fontId="2" fillId="2" borderId="4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left" wrapText="1"/>
    </xf>
    <xf numFmtId="2" fontId="2" fillId="0" borderId="6" xfId="0" applyNumberFormat="1" applyFont="1" applyBorder="1" applyAlignment="1">
      <alignment horizontal="center" wrapText="1"/>
    </xf>
    <xf numFmtId="0" fontId="2" fillId="0" borderId="4" xfId="0" applyFont="1" applyBorder="1" applyAlignment="1">
      <alignment wrapText="1"/>
    </xf>
    <xf numFmtId="0" fontId="0" fillId="0" borderId="4" xfId="0" applyBorder="1"/>
    <xf numFmtId="0" fontId="2" fillId="0" borderId="4" xfId="0" applyFont="1" applyBorder="1" applyAlignment="1">
      <alignment horizontal="left" wrapText="1"/>
    </xf>
    <xf numFmtId="0" fontId="2" fillId="0" borderId="4" xfId="0" applyFont="1" applyBorder="1"/>
    <xf numFmtId="2" fontId="0" fillId="0" borderId="4" xfId="0" applyNumberForma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1" fillId="0" borderId="4" xfId="0" applyFont="1" applyBorder="1" applyAlignment="1">
      <alignment horizontal="right"/>
    </xf>
    <xf numFmtId="165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/>
    </xf>
    <xf numFmtId="2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4DD73-1AB6-473B-80B3-DE2B23A5E029}">
  <dimension ref="A1:S71"/>
  <sheetViews>
    <sheetView tabSelected="1" topLeftCell="A31" workbookViewId="0">
      <selection activeCell="A40" sqref="A40:R71"/>
    </sheetView>
  </sheetViews>
  <sheetFormatPr defaultRowHeight="14.4" x14ac:dyDescent="0.3"/>
  <sheetData>
    <row r="1" spans="1:18" x14ac:dyDescent="0.3">
      <c r="A1" s="1" t="s">
        <v>0</v>
      </c>
      <c r="B1" s="1"/>
      <c r="C1" s="1"/>
      <c r="D1" s="2"/>
      <c r="E1" s="3"/>
      <c r="F1" s="4"/>
      <c r="G1" s="4"/>
      <c r="H1" s="5"/>
      <c r="I1" s="5"/>
      <c r="J1" s="6"/>
      <c r="K1" s="7" t="s">
        <v>1</v>
      </c>
      <c r="L1" s="7"/>
      <c r="M1" s="7"/>
      <c r="N1" s="7"/>
      <c r="O1" s="7"/>
      <c r="P1" s="7"/>
      <c r="Q1" s="7"/>
      <c r="R1" s="7"/>
    </row>
    <row r="2" spans="1:18" x14ac:dyDescent="0.3">
      <c r="A2" s="8" t="s">
        <v>2</v>
      </c>
      <c r="B2" s="8"/>
      <c r="C2" s="8"/>
      <c r="D2" s="2"/>
      <c r="E2" s="3"/>
      <c r="F2" s="4"/>
      <c r="G2" s="4"/>
      <c r="H2" s="5"/>
      <c r="I2" s="9" t="s">
        <v>3</v>
      </c>
      <c r="J2" s="9"/>
      <c r="K2" s="9"/>
      <c r="L2" s="9"/>
      <c r="M2" s="9"/>
      <c r="N2" s="9"/>
      <c r="O2" s="9"/>
      <c r="P2" s="9"/>
      <c r="Q2" s="9"/>
      <c r="R2" s="9"/>
    </row>
    <row r="3" spans="1:18" x14ac:dyDescent="0.3">
      <c r="A3" s="10" t="s">
        <v>4</v>
      </c>
      <c r="B3" s="10"/>
      <c r="C3" s="10"/>
      <c r="D3" s="2"/>
      <c r="E3" s="3"/>
      <c r="F3" s="11" t="s">
        <v>5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18" x14ac:dyDescent="0.3">
      <c r="A4" s="12" t="s">
        <v>6</v>
      </c>
      <c r="B4" s="12"/>
      <c r="C4" s="12"/>
      <c r="D4" s="2"/>
      <c r="E4" s="3"/>
      <c r="F4" s="4"/>
      <c r="G4" s="13" t="s">
        <v>7</v>
      </c>
      <c r="H4" s="14" t="s">
        <v>8</v>
      </c>
      <c r="I4" s="14"/>
      <c r="J4" s="14"/>
      <c r="K4" s="14"/>
      <c r="L4" s="14"/>
      <c r="M4" s="14"/>
      <c r="N4" s="14"/>
      <c r="O4" s="14"/>
      <c r="P4" s="14"/>
      <c r="Q4" s="14"/>
      <c r="R4" s="14"/>
    </row>
    <row r="5" spans="1:18" ht="18" x14ac:dyDescent="0.3">
      <c r="A5" s="15" t="s">
        <v>9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spans="1:18" ht="15.6" x14ac:dyDescent="0.3">
      <c r="A6" s="16" t="s">
        <v>10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15.6" x14ac:dyDescent="0.3">
      <c r="A7" s="17" t="s">
        <v>11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</row>
    <row r="8" spans="1:18" ht="15.6" x14ac:dyDescent="0.3">
      <c r="A8" s="18" t="s">
        <v>12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20"/>
    </row>
    <row r="9" spans="1:18" ht="15.6" x14ac:dyDescent="0.3">
      <c r="A9" s="21" t="s">
        <v>13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</row>
    <row r="10" spans="1:18" x14ac:dyDescent="0.3">
      <c r="A10" s="22" t="s">
        <v>14</v>
      </c>
      <c r="B10" s="23" t="s">
        <v>15</v>
      </c>
      <c r="C10" s="22" t="s">
        <v>16</v>
      </c>
      <c r="D10" s="23" t="s">
        <v>17</v>
      </c>
      <c r="E10" s="23" t="s">
        <v>18</v>
      </c>
      <c r="F10" s="24" t="s">
        <v>19</v>
      </c>
      <c r="G10" s="24" t="s">
        <v>20</v>
      </c>
      <c r="H10" s="24" t="s">
        <v>21</v>
      </c>
      <c r="I10" s="23" t="s">
        <v>22</v>
      </c>
      <c r="J10" s="25"/>
      <c r="K10" s="26" t="s">
        <v>23</v>
      </c>
      <c r="L10" s="26"/>
      <c r="M10" s="26"/>
      <c r="N10" s="26"/>
      <c r="O10" s="23" t="s">
        <v>24</v>
      </c>
      <c r="P10" s="23"/>
      <c r="Q10" s="23"/>
      <c r="R10" s="23"/>
    </row>
    <row r="11" spans="1:18" x14ac:dyDescent="0.3">
      <c r="A11" s="22"/>
      <c r="B11" s="23"/>
      <c r="C11" s="22"/>
      <c r="D11" s="23"/>
      <c r="E11" s="23"/>
      <c r="F11" s="27"/>
      <c r="G11" s="27"/>
      <c r="H11" s="27"/>
      <c r="I11" s="23"/>
      <c r="J11" s="25"/>
      <c r="K11" s="28" t="s">
        <v>25</v>
      </c>
      <c r="L11" s="29" t="s">
        <v>26</v>
      </c>
      <c r="M11" s="29" t="s">
        <v>27</v>
      </c>
      <c r="N11" s="29" t="s">
        <v>28</v>
      </c>
      <c r="O11" s="29" t="s">
        <v>29</v>
      </c>
      <c r="P11" s="29" t="s">
        <v>30</v>
      </c>
      <c r="Q11" s="29" t="s">
        <v>31</v>
      </c>
      <c r="R11" s="29" t="s">
        <v>32</v>
      </c>
    </row>
    <row r="12" spans="1:18" ht="41.4" x14ac:dyDescent="0.3">
      <c r="A12" s="30">
        <v>210</v>
      </c>
      <c r="B12" s="30" t="s">
        <v>33</v>
      </c>
      <c r="C12" s="31" t="s">
        <v>34</v>
      </c>
      <c r="D12" s="32">
        <v>200</v>
      </c>
      <c r="E12" s="33">
        <v>77.08</v>
      </c>
      <c r="F12" s="33">
        <v>13.7</v>
      </c>
      <c r="G12" s="33">
        <v>27.6</v>
      </c>
      <c r="H12" s="33">
        <v>14.5</v>
      </c>
      <c r="I12" s="33">
        <v>362.1</v>
      </c>
      <c r="J12" s="34"/>
      <c r="K12" s="33">
        <v>113.9</v>
      </c>
      <c r="L12" s="33">
        <v>19.5</v>
      </c>
      <c r="M12" s="33">
        <v>259.8</v>
      </c>
      <c r="N12" s="33">
        <v>3</v>
      </c>
      <c r="O12" s="33">
        <v>339.8</v>
      </c>
      <c r="P12" s="33">
        <v>0.2</v>
      </c>
      <c r="Q12" s="33">
        <v>0</v>
      </c>
      <c r="R12" s="33">
        <v>0.3</v>
      </c>
    </row>
    <row r="13" spans="1:18" x14ac:dyDescent="0.3">
      <c r="A13" s="32"/>
      <c r="B13" s="32" t="s">
        <v>35</v>
      </c>
      <c r="C13" s="35" t="s">
        <v>36</v>
      </c>
      <c r="D13" s="30">
        <v>40</v>
      </c>
      <c r="E13" s="36">
        <v>2.93</v>
      </c>
      <c r="F13" s="36">
        <v>3.16</v>
      </c>
      <c r="G13" s="36">
        <v>0.4</v>
      </c>
      <c r="H13" s="36">
        <v>19.32</v>
      </c>
      <c r="I13" s="36">
        <v>93.52</v>
      </c>
      <c r="J13" s="37"/>
      <c r="K13" s="36">
        <v>9.1999999999999993</v>
      </c>
      <c r="L13" s="36">
        <v>13.2</v>
      </c>
      <c r="M13" s="36">
        <v>34.799999999999997</v>
      </c>
      <c r="N13" s="36">
        <v>0.44</v>
      </c>
      <c r="O13" s="38">
        <v>0</v>
      </c>
      <c r="P13" s="36">
        <v>0.04</v>
      </c>
      <c r="Q13" s="36">
        <v>0.09</v>
      </c>
      <c r="R13" s="36">
        <v>0.1</v>
      </c>
    </row>
    <row r="14" spans="1:18" x14ac:dyDescent="0.3">
      <c r="A14" s="32"/>
      <c r="B14" s="32" t="s">
        <v>37</v>
      </c>
      <c r="C14" s="35" t="s">
        <v>38</v>
      </c>
      <c r="D14" s="30">
        <v>60</v>
      </c>
      <c r="E14" s="36">
        <v>14.4</v>
      </c>
      <c r="F14" s="36">
        <v>2.88</v>
      </c>
      <c r="G14" s="36">
        <v>1.68</v>
      </c>
      <c r="H14" s="36">
        <v>46.62</v>
      </c>
      <c r="I14" s="36">
        <v>201.48</v>
      </c>
      <c r="J14" s="37"/>
      <c r="K14" s="36">
        <v>5.4</v>
      </c>
      <c r="L14" s="38">
        <v>0</v>
      </c>
      <c r="M14" s="38">
        <v>0</v>
      </c>
      <c r="N14" s="36">
        <v>0.36</v>
      </c>
      <c r="O14" s="38">
        <v>0</v>
      </c>
      <c r="P14" s="36">
        <v>0.05</v>
      </c>
      <c r="Q14" s="36">
        <v>0.83</v>
      </c>
      <c r="R14" s="38">
        <v>0</v>
      </c>
    </row>
    <row r="15" spans="1:18" x14ac:dyDescent="0.3">
      <c r="A15" s="32">
        <v>376</v>
      </c>
      <c r="B15" s="32" t="s">
        <v>39</v>
      </c>
      <c r="C15" s="35" t="s">
        <v>40</v>
      </c>
      <c r="D15" s="32">
        <v>200</v>
      </c>
      <c r="E15" s="33">
        <v>1.89</v>
      </c>
      <c r="F15" s="33">
        <v>0.1</v>
      </c>
      <c r="G15" s="39">
        <v>0</v>
      </c>
      <c r="H15" s="33">
        <v>15</v>
      </c>
      <c r="I15" s="33">
        <v>60</v>
      </c>
      <c r="J15" s="34"/>
      <c r="K15" s="33">
        <v>5</v>
      </c>
      <c r="L15" s="39">
        <v>0</v>
      </c>
      <c r="M15" s="39">
        <v>0</v>
      </c>
      <c r="N15" s="33">
        <v>2</v>
      </c>
      <c r="O15" s="39">
        <v>0</v>
      </c>
      <c r="P15" s="39">
        <v>0</v>
      </c>
      <c r="Q15" s="39">
        <v>0</v>
      </c>
      <c r="R15" s="38">
        <v>0</v>
      </c>
    </row>
    <row r="16" spans="1:18" x14ac:dyDescent="0.3">
      <c r="A16" s="40" t="s">
        <v>41</v>
      </c>
      <c r="B16" s="40"/>
      <c r="C16" s="40"/>
      <c r="D16" s="29">
        <f t="shared" ref="D16:R16" si="0">SUM(D12:D15)</f>
        <v>500</v>
      </c>
      <c r="E16" s="41">
        <f t="shared" si="0"/>
        <v>96.300000000000011</v>
      </c>
      <c r="F16" s="41">
        <f t="shared" si="0"/>
        <v>19.84</v>
      </c>
      <c r="G16" s="41">
        <f t="shared" si="0"/>
        <v>29.68</v>
      </c>
      <c r="H16" s="41">
        <f t="shared" si="0"/>
        <v>95.44</v>
      </c>
      <c r="I16" s="41">
        <f t="shared" si="0"/>
        <v>717.1</v>
      </c>
      <c r="J16" s="41">
        <f t="shared" si="0"/>
        <v>0</v>
      </c>
      <c r="K16" s="41">
        <f t="shared" si="0"/>
        <v>133.5</v>
      </c>
      <c r="L16" s="41">
        <f t="shared" si="0"/>
        <v>32.700000000000003</v>
      </c>
      <c r="M16" s="41">
        <f t="shared" si="0"/>
        <v>294.60000000000002</v>
      </c>
      <c r="N16" s="41">
        <f t="shared" si="0"/>
        <v>5.8</v>
      </c>
      <c r="O16" s="41">
        <f t="shared" si="0"/>
        <v>339.8</v>
      </c>
      <c r="P16" s="41">
        <f t="shared" si="0"/>
        <v>0.29000000000000004</v>
      </c>
      <c r="Q16" s="41">
        <f t="shared" si="0"/>
        <v>0.91999999999999993</v>
      </c>
      <c r="R16" s="41">
        <f t="shared" si="0"/>
        <v>0.4</v>
      </c>
    </row>
    <row r="17" spans="1:19" ht="15.6" x14ac:dyDescent="0.3">
      <c r="A17" s="42" t="s">
        <v>42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4"/>
    </row>
    <row r="18" spans="1:19" x14ac:dyDescent="0.3">
      <c r="A18" s="22"/>
      <c r="B18" s="23" t="s">
        <v>15</v>
      </c>
      <c r="C18" s="22" t="s">
        <v>16</v>
      </c>
      <c r="D18" s="23" t="s">
        <v>17</v>
      </c>
      <c r="E18" s="23" t="s">
        <v>18</v>
      </c>
      <c r="F18" s="24" t="s">
        <v>19</v>
      </c>
      <c r="G18" s="24" t="s">
        <v>20</v>
      </c>
      <c r="H18" s="24" t="s">
        <v>21</v>
      </c>
      <c r="I18" s="23" t="s">
        <v>22</v>
      </c>
      <c r="J18" s="25"/>
      <c r="K18" s="26" t="s">
        <v>23</v>
      </c>
      <c r="L18" s="26"/>
      <c r="M18" s="26"/>
      <c r="N18" s="26"/>
      <c r="O18" s="23" t="s">
        <v>24</v>
      </c>
      <c r="P18" s="23"/>
      <c r="Q18" s="23"/>
      <c r="R18" s="23"/>
    </row>
    <row r="19" spans="1:19" x14ac:dyDescent="0.3">
      <c r="A19" s="22"/>
      <c r="B19" s="23"/>
      <c r="C19" s="22"/>
      <c r="D19" s="23"/>
      <c r="E19" s="23"/>
      <c r="F19" s="27"/>
      <c r="G19" s="27"/>
      <c r="H19" s="27"/>
      <c r="I19" s="23"/>
      <c r="J19" s="25"/>
      <c r="K19" s="28" t="s">
        <v>25</v>
      </c>
      <c r="L19" s="29" t="s">
        <v>26</v>
      </c>
      <c r="M19" s="29" t="s">
        <v>27</v>
      </c>
      <c r="N19" s="29" t="s">
        <v>28</v>
      </c>
      <c r="O19" s="29" t="s">
        <v>29</v>
      </c>
      <c r="P19" s="29" t="s">
        <v>30</v>
      </c>
      <c r="Q19" s="29" t="s">
        <v>31</v>
      </c>
      <c r="R19" s="29" t="s">
        <v>32</v>
      </c>
    </row>
    <row r="20" spans="1:19" ht="69" x14ac:dyDescent="0.3">
      <c r="A20" s="45">
        <v>71</v>
      </c>
      <c r="B20" s="32" t="s">
        <v>33</v>
      </c>
      <c r="C20" s="46" t="s">
        <v>43</v>
      </c>
      <c r="D20" s="32">
        <v>60</v>
      </c>
      <c r="E20" s="33">
        <v>9.4700000000000006</v>
      </c>
      <c r="F20" s="47">
        <v>0.5</v>
      </c>
      <c r="G20" s="47">
        <v>0</v>
      </c>
      <c r="H20" s="47">
        <v>2</v>
      </c>
      <c r="I20" s="33">
        <v>9.6</v>
      </c>
      <c r="J20" s="34"/>
      <c r="K20" s="33">
        <v>13.8</v>
      </c>
      <c r="L20" s="39">
        <v>0</v>
      </c>
      <c r="M20" s="39">
        <v>0</v>
      </c>
      <c r="N20" s="33">
        <v>0.3</v>
      </c>
      <c r="O20" s="39">
        <v>0</v>
      </c>
      <c r="P20" s="39">
        <v>0</v>
      </c>
      <c r="Q20" s="39">
        <v>0</v>
      </c>
      <c r="R20" s="33">
        <v>3</v>
      </c>
    </row>
    <row r="21" spans="1:19" ht="96.6" x14ac:dyDescent="0.3">
      <c r="A21" s="32">
        <v>88</v>
      </c>
      <c r="B21" s="32" t="s">
        <v>35</v>
      </c>
      <c r="C21" s="48" t="s">
        <v>44</v>
      </c>
      <c r="D21" s="32">
        <v>200</v>
      </c>
      <c r="E21" s="33">
        <v>9.76</v>
      </c>
      <c r="F21" s="33">
        <v>1.6</v>
      </c>
      <c r="G21" s="33">
        <v>4.9000000000000004</v>
      </c>
      <c r="H21" s="33">
        <v>11.5</v>
      </c>
      <c r="I21" s="33">
        <v>96.8</v>
      </c>
      <c r="J21" s="49"/>
      <c r="K21" s="33">
        <v>75.2</v>
      </c>
      <c r="L21" s="33">
        <v>14.7</v>
      </c>
      <c r="M21" s="33">
        <v>34.200000000000003</v>
      </c>
      <c r="N21" s="33">
        <v>1.0249999999999999</v>
      </c>
      <c r="O21" s="33">
        <v>1</v>
      </c>
      <c r="P21" s="33">
        <v>5.5</v>
      </c>
      <c r="Q21" s="33">
        <v>0.94599999999999995</v>
      </c>
      <c r="R21" s="33">
        <v>6.6</v>
      </c>
    </row>
    <row r="22" spans="1:19" ht="55.2" x14ac:dyDescent="0.3">
      <c r="A22" s="32">
        <v>282</v>
      </c>
      <c r="B22" s="32" t="s">
        <v>37</v>
      </c>
      <c r="C22" s="50" t="s">
        <v>45</v>
      </c>
      <c r="D22" s="30" t="s">
        <v>46</v>
      </c>
      <c r="E22" s="33">
        <v>66.12</v>
      </c>
      <c r="F22" s="33">
        <v>15.28</v>
      </c>
      <c r="G22" s="33">
        <v>18.46</v>
      </c>
      <c r="H22" s="32">
        <v>6.25</v>
      </c>
      <c r="I22" s="33">
        <v>268.36</v>
      </c>
      <c r="J22" s="51"/>
      <c r="K22" s="33">
        <v>19.600000000000001</v>
      </c>
      <c r="L22" s="33">
        <v>15.09</v>
      </c>
      <c r="M22" s="33">
        <v>223.38</v>
      </c>
      <c r="N22" s="33">
        <v>11.47</v>
      </c>
      <c r="O22" s="32">
        <v>6.48</v>
      </c>
      <c r="P22" s="33">
        <v>0.21</v>
      </c>
      <c r="Q22" s="33">
        <v>5.8</v>
      </c>
      <c r="R22" s="33">
        <v>15.5</v>
      </c>
    </row>
    <row r="23" spans="1:19" ht="69" x14ac:dyDescent="0.3">
      <c r="A23" s="32">
        <v>309</v>
      </c>
      <c r="B23" s="30" t="s">
        <v>39</v>
      </c>
      <c r="C23" s="46" t="s">
        <v>47</v>
      </c>
      <c r="D23" s="32">
        <v>150</v>
      </c>
      <c r="E23" s="33">
        <v>11.5</v>
      </c>
      <c r="F23" s="32">
        <v>5.52</v>
      </c>
      <c r="G23" s="33">
        <v>4.5</v>
      </c>
      <c r="H23" s="33">
        <v>26.45</v>
      </c>
      <c r="I23" s="33">
        <v>168.45</v>
      </c>
      <c r="J23" s="52"/>
      <c r="K23" s="33">
        <v>4.8600000000000003</v>
      </c>
      <c r="L23" s="33">
        <v>21.12</v>
      </c>
      <c r="M23" s="33">
        <v>37.17</v>
      </c>
      <c r="N23" s="33">
        <v>1.1025</v>
      </c>
      <c r="O23" s="39">
        <v>0</v>
      </c>
      <c r="P23" s="33">
        <v>5.2500000000000005E-2</v>
      </c>
      <c r="Q23" s="33">
        <v>0.78</v>
      </c>
      <c r="R23" s="39">
        <v>0</v>
      </c>
    </row>
    <row r="24" spans="1:19" ht="41.4" x14ac:dyDescent="0.3">
      <c r="A24" s="32"/>
      <c r="B24" s="32" t="s">
        <v>48</v>
      </c>
      <c r="C24" s="48" t="s">
        <v>49</v>
      </c>
      <c r="D24" s="32">
        <v>200</v>
      </c>
      <c r="E24" s="33">
        <v>14</v>
      </c>
      <c r="F24" s="33">
        <v>0.2</v>
      </c>
      <c r="G24" s="33">
        <v>0</v>
      </c>
      <c r="H24" s="33">
        <v>3.9</v>
      </c>
      <c r="I24" s="33">
        <v>16</v>
      </c>
      <c r="J24" s="49"/>
      <c r="K24" s="33">
        <v>0.24</v>
      </c>
      <c r="L24" s="33">
        <v>0.2</v>
      </c>
      <c r="M24" s="33">
        <v>0.5</v>
      </c>
      <c r="N24" s="33">
        <v>7</v>
      </c>
      <c r="O24" s="39">
        <v>0</v>
      </c>
      <c r="P24" s="33">
        <v>0.1</v>
      </c>
      <c r="Q24" s="33">
        <v>0</v>
      </c>
      <c r="R24" s="33">
        <v>6</v>
      </c>
      <c r="S24" s="53"/>
    </row>
    <row r="25" spans="1:19" ht="27.6" x14ac:dyDescent="0.3">
      <c r="A25" s="32"/>
      <c r="B25" s="32" t="s">
        <v>50</v>
      </c>
      <c r="C25" s="48" t="s">
        <v>51</v>
      </c>
      <c r="D25" s="32">
        <v>30</v>
      </c>
      <c r="E25" s="33">
        <v>2.2000000000000002</v>
      </c>
      <c r="F25" s="33">
        <v>1.68</v>
      </c>
      <c r="G25" s="33">
        <v>0.33</v>
      </c>
      <c r="H25" s="33">
        <v>14.82</v>
      </c>
      <c r="I25" s="33">
        <v>68.97</v>
      </c>
      <c r="J25" s="34"/>
      <c r="K25" s="33">
        <v>6.9</v>
      </c>
      <c r="L25" s="33">
        <v>7.5</v>
      </c>
      <c r="M25" s="33">
        <v>31.799999999999997</v>
      </c>
      <c r="N25" s="33">
        <v>0.92999999999999994</v>
      </c>
      <c r="O25" s="39">
        <v>0</v>
      </c>
      <c r="P25" s="33">
        <v>0.03</v>
      </c>
      <c r="Q25" s="39">
        <v>0</v>
      </c>
      <c r="R25" s="39">
        <v>0</v>
      </c>
      <c r="S25" s="53"/>
    </row>
    <row r="26" spans="1:19" x14ac:dyDescent="0.3">
      <c r="A26" s="32"/>
      <c r="B26" s="32" t="s">
        <v>52</v>
      </c>
      <c r="C26" s="35" t="s">
        <v>53</v>
      </c>
      <c r="D26" s="32">
        <v>30</v>
      </c>
      <c r="E26" s="36">
        <v>2.2000000000000002</v>
      </c>
      <c r="F26" s="33">
        <v>2.37</v>
      </c>
      <c r="G26" s="33">
        <v>0.3</v>
      </c>
      <c r="H26" s="33">
        <v>14.49</v>
      </c>
      <c r="I26" s="33">
        <v>70.14</v>
      </c>
      <c r="J26" s="34"/>
      <c r="K26" s="33">
        <v>6.8999999999999995</v>
      </c>
      <c r="L26" s="33">
        <v>9.8999999999999986</v>
      </c>
      <c r="M26" s="33">
        <v>26.099999999999998</v>
      </c>
      <c r="N26" s="33">
        <v>0.33</v>
      </c>
      <c r="O26" s="39">
        <v>0</v>
      </c>
      <c r="P26" s="33">
        <v>0.03</v>
      </c>
      <c r="Q26" s="39">
        <v>0</v>
      </c>
      <c r="R26" s="39">
        <v>0</v>
      </c>
      <c r="S26" s="53"/>
    </row>
    <row r="27" spans="1:19" x14ac:dyDescent="0.3">
      <c r="A27" s="32">
        <v>386</v>
      </c>
      <c r="B27" s="32" t="s">
        <v>54</v>
      </c>
      <c r="C27" s="51" t="s">
        <v>55</v>
      </c>
      <c r="D27" s="32">
        <v>100</v>
      </c>
      <c r="E27" s="33">
        <v>13.39</v>
      </c>
      <c r="F27" s="33">
        <v>2.7</v>
      </c>
      <c r="G27" s="33">
        <v>2.5</v>
      </c>
      <c r="H27" s="33">
        <v>10.8</v>
      </c>
      <c r="I27" s="33">
        <v>79</v>
      </c>
      <c r="J27" s="34"/>
      <c r="K27" s="33">
        <v>121</v>
      </c>
      <c r="L27" s="33">
        <v>15</v>
      </c>
      <c r="M27" s="33">
        <v>94</v>
      </c>
      <c r="N27" s="33">
        <v>0.1</v>
      </c>
      <c r="O27" s="33">
        <v>20</v>
      </c>
      <c r="P27" s="33">
        <v>4.4999999999999998E-2</v>
      </c>
      <c r="Q27" s="33">
        <v>0.1</v>
      </c>
      <c r="R27" s="33">
        <v>1.35</v>
      </c>
      <c r="S27" s="53"/>
    </row>
    <row r="28" spans="1:19" x14ac:dyDescent="0.3">
      <c r="A28" s="40" t="s">
        <v>41</v>
      </c>
      <c r="B28" s="40"/>
      <c r="C28" s="40"/>
      <c r="D28" s="29">
        <f>SUM(D20:D27)</f>
        <v>770</v>
      </c>
      <c r="E28" s="41">
        <f>SUM(E20:E27)</f>
        <v>128.64000000000001</v>
      </c>
      <c r="F28" s="41">
        <f>SUM(F20:F27)</f>
        <v>29.849999999999998</v>
      </c>
      <c r="G28" s="41">
        <f t="shared" ref="G28:R28" si="1">SUM(G20:G27)</f>
        <v>30.99</v>
      </c>
      <c r="H28" s="41">
        <f t="shared" si="1"/>
        <v>90.21</v>
      </c>
      <c r="I28" s="41">
        <f t="shared" si="1"/>
        <v>777.32</v>
      </c>
      <c r="J28" s="41">
        <f t="shared" si="1"/>
        <v>0</v>
      </c>
      <c r="K28" s="41">
        <f t="shared" si="1"/>
        <v>248.5</v>
      </c>
      <c r="L28" s="41">
        <f t="shared" si="1"/>
        <v>83.509999999999991</v>
      </c>
      <c r="M28" s="41">
        <f t="shared" si="1"/>
        <v>447.15000000000003</v>
      </c>
      <c r="N28" s="41">
        <f t="shared" si="1"/>
        <v>22.2575</v>
      </c>
      <c r="O28" s="41">
        <f t="shared" si="1"/>
        <v>27.48</v>
      </c>
      <c r="P28" s="41">
        <f t="shared" si="1"/>
        <v>5.9675000000000002</v>
      </c>
      <c r="Q28" s="41">
        <f t="shared" si="1"/>
        <v>7.6259999999999994</v>
      </c>
      <c r="R28" s="41">
        <f t="shared" si="1"/>
        <v>32.450000000000003</v>
      </c>
    </row>
    <row r="29" spans="1:19" x14ac:dyDescent="0.3">
      <c r="A29" s="54" t="s">
        <v>56</v>
      </c>
      <c r="B29" s="54"/>
      <c r="C29" s="54"/>
      <c r="D29" s="54"/>
      <c r="E29" s="41">
        <f>E16+E28</f>
        <v>224.94000000000003</v>
      </c>
      <c r="F29" s="41">
        <f>F16+F28</f>
        <v>49.69</v>
      </c>
      <c r="G29" s="41">
        <f>G16+G28</f>
        <v>60.67</v>
      </c>
      <c r="H29" s="41">
        <f>H16+H28</f>
        <v>185.64999999999998</v>
      </c>
      <c r="I29" s="41">
        <f>I16+I28</f>
        <v>1494.42</v>
      </c>
      <c r="J29" s="34"/>
      <c r="K29" s="41">
        <f t="shared" ref="K29:R29" si="2">K16+K28</f>
        <v>382</v>
      </c>
      <c r="L29" s="41">
        <f t="shared" si="2"/>
        <v>116.21</v>
      </c>
      <c r="M29" s="41">
        <f t="shared" si="2"/>
        <v>741.75</v>
      </c>
      <c r="N29" s="41">
        <f t="shared" si="2"/>
        <v>28.057500000000001</v>
      </c>
      <c r="O29" s="41">
        <f t="shared" si="2"/>
        <v>367.28000000000003</v>
      </c>
      <c r="P29" s="41">
        <f t="shared" si="2"/>
        <v>6.2575000000000003</v>
      </c>
      <c r="Q29" s="41">
        <f t="shared" si="2"/>
        <v>8.5459999999999994</v>
      </c>
      <c r="R29" s="41">
        <f t="shared" si="2"/>
        <v>32.85</v>
      </c>
    </row>
    <row r="30" spans="1:19" x14ac:dyDescent="0.3">
      <c r="A30" s="2"/>
      <c r="B30" s="2"/>
      <c r="C30" s="2"/>
      <c r="D30" s="2"/>
      <c r="E30" s="4"/>
      <c r="F30" s="4"/>
      <c r="G30" s="4"/>
      <c r="H30" s="4"/>
      <c r="I30" s="4"/>
      <c r="J30" s="6"/>
      <c r="K30" s="4"/>
      <c r="L30" s="3"/>
      <c r="M30" s="4"/>
      <c r="N30" s="55"/>
      <c r="O30" s="4"/>
      <c r="P30" s="3"/>
      <c r="Q30" s="5"/>
      <c r="R30" s="5"/>
    </row>
    <row r="31" spans="1:19" x14ac:dyDescent="0.3">
      <c r="A31" s="2"/>
      <c r="B31" s="2"/>
      <c r="C31" s="2"/>
      <c r="D31" s="2"/>
      <c r="E31" s="4"/>
      <c r="F31" s="4"/>
      <c r="G31" s="4"/>
      <c r="H31" s="4"/>
      <c r="I31" s="4"/>
      <c r="J31" s="6"/>
      <c r="K31" s="4"/>
      <c r="L31" s="3"/>
      <c r="M31" s="4"/>
      <c r="N31" s="55"/>
      <c r="O31" s="4"/>
      <c r="P31" s="3"/>
      <c r="Q31" s="5"/>
      <c r="R31" s="5"/>
    </row>
    <row r="32" spans="1:19" x14ac:dyDescent="0.3">
      <c r="A32" s="2"/>
      <c r="B32" s="2"/>
      <c r="C32" s="2"/>
      <c r="D32" s="2"/>
      <c r="E32" s="4"/>
      <c r="F32" s="4"/>
      <c r="G32" s="4"/>
      <c r="H32" s="4"/>
      <c r="I32" s="4"/>
      <c r="J32" s="6"/>
      <c r="K32" s="4"/>
      <c r="L32" s="3"/>
      <c r="M32" s="4"/>
      <c r="N32" s="55"/>
      <c r="O32" s="4"/>
      <c r="P32" s="3"/>
      <c r="Q32" s="5"/>
      <c r="R32" s="5"/>
    </row>
    <row r="40" spans="1:18" x14ac:dyDescent="0.3">
      <c r="A40" s="1" t="s">
        <v>0</v>
      </c>
      <c r="B40" s="1"/>
      <c r="C40" s="1"/>
      <c r="D40" s="2"/>
      <c r="E40" s="3"/>
      <c r="F40" s="4"/>
      <c r="G40" s="4"/>
      <c r="H40" s="5"/>
      <c r="I40" s="5"/>
      <c r="J40" s="6"/>
      <c r="K40" s="3"/>
      <c r="L40" s="3"/>
      <c r="M40" s="56" t="s">
        <v>57</v>
      </c>
      <c r="N40" s="56"/>
      <c r="O40" s="56"/>
      <c r="P40" s="56"/>
      <c r="Q40" s="56"/>
      <c r="R40" s="56"/>
    </row>
    <row r="41" spans="1:18" x14ac:dyDescent="0.3">
      <c r="A41" s="8" t="s">
        <v>2</v>
      </c>
      <c r="B41" s="8"/>
      <c r="C41" s="8"/>
      <c r="D41" s="2"/>
      <c r="E41" s="3"/>
      <c r="F41" s="4"/>
      <c r="G41" s="4"/>
      <c r="H41" s="5"/>
      <c r="I41" s="5"/>
      <c r="J41" s="6"/>
      <c r="K41" s="3"/>
      <c r="L41" s="3"/>
      <c r="M41" s="9" t="s">
        <v>58</v>
      </c>
      <c r="N41" s="9"/>
      <c r="O41" s="9"/>
      <c r="P41" s="9"/>
      <c r="Q41" s="9"/>
      <c r="R41" s="9"/>
    </row>
    <row r="42" spans="1:18" x14ac:dyDescent="0.3">
      <c r="A42" s="10" t="s">
        <v>59</v>
      </c>
      <c r="B42" s="10"/>
      <c r="C42" s="10"/>
      <c r="D42" s="2"/>
      <c r="E42" s="3"/>
      <c r="F42" s="4"/>
      <c r="G42" s="4"/>
      <c r="H42" s="5"/>
      <c r="I42" s="5"/>
      <c r="J42" s="6"/>
      <c r="K42" s="3"/>
      <c r="L42" s="3"/>
      <c r="M42" s="9" t="s">
        <v>60</v>
      </c>
      <c r="N42" s="9"/>
      <c r="O42" s="9"/>
      <c r="P42" s="9"/>
      <c r="Q42" s="9"/>
      <c r="R42" s="9"/>
    </row>
    <row r="43" spans="1:18" x14ac:dyDescent="0.3">
      <c r="A43" s="12" t="s">
        <v>6</v>
      </c>
      <c r="B43" s="12"/>
      <c r="C43" s="12"/>
      <c r="D43" s="2"/>
      <c r="E43" s="3"/>
      <c r="F43" s="4"/>
      <c r="G43" s="4"/>
      <c r="H43" s="5"/>
      <c r="I43" s="5"/>
      <c r="J43" s="6"/>
      <c r="K43" s="3"/>
      <c r="L43" s="3"/>
      <c r="M43" s="11" t="s">
        <v>61</v>
      </c>
      <c r="N43" s="11"/>
      <c r="O43" s="11"/>
      <c r="P43" s="11"/>
      <c r="Q43" s="11"/>
      <c r="R43" s="11"/>
    </row>
    <row r="44" spans="1:18" ht="18" x14ac:dyDescent="0.3">
      <c r="A44" s="57" t="s">
        <v>9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</row>
    <row r="45" spans="1:18" ht="15.6" x14ac:dyDescent="0.3">
      <c r="A45" s="17" t="s">
        <v>10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</row>
    <row r="46" spans="1:18" ht="15.6" x14ac:dyDescent="0.3">
      <c r="A46" s="58" t="s">
        <v>62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</row>
    <row r="47" spans="1:18" ht="15.6" x14ac:dyDescent="0.3">
      <c r="A47" s="18" t="s">
        <v>12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20"/>
    </row>
    <row r="48" spans="1:18" ht="15.6" x14ac:dyDescent="0.3">
      <c r="A48" s="21" t="s">
        <v>13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</row>
    <row r="49" spans="1:18" x14ac:dyDescent="0.3">
      <c r="A49" s="22" t="s">
        <v>14</v>
      </c>
      <c r="B49" s="23" t="s">
        <v>15</v>
      </c>
      <c r="C49" s="22" t="s">
        <v>16</v>
      </c>
      <c r="D49" s="23" t="s">
        <v>17</v>
      </c>
      <c r="E49" s="23" t="s">
        <v>18</v>
      </c>
      <c r="F49" s="24" t="s">
        <v>19</v>
      </c>
      <c r="G49" s="24" t="s">
        <v>20</v>
      </c>
      <c r="H49" s="24" t="s">
        <v>21</v>
      </c>
      <c r="I49" s="23" t="s">
        <v>22</v>
      </c>
      <c r="J49" s="25"/>
      <c r="K49" s="26" t="s">
        <v>23</v>
      </c>
      <c r="L49" s="26"/>
      <c r="M49" s="26"/>
      <c r="N49" s="26"/>
      <c r="O49" s="23" t="s">
        <v>24</v>
      </c>
      <c r="P49" s="23"/>
      <c r="Q49" s="23"/>
      <c r="R49" s="23"/>
    </row>
    <row r="50" spans="1:18" x14ac:dyDescent="0.3">
      <c r="A50" s="22"/>
      <c r="B50" s="23"/>
      <c r="C50" s="22"/>
      <c r="D50" s="23"/>
      <c r="E50" s="23"/>
      <c r="F50" s="27"/>
      <c r="G50" s="27"/>
      <c r="H50" s="27"/>
      <c r="I50" s="23"/>
      <c r="J50" s="25"/>
      <c r="K50" s="28" t="s">
        <v>25</v>
      </c>
      <c r="L50" s="29" t="s">
        <v>26</v>
      </c>
      <c r="M50" s="29" t="s">
        <v>27</v>
      </c>
      <c r="N50" s="29" t="s">
        <v>28</v>
      </c>
      <c r="O50" s="29" t="s">
        <v>29</v>
      </c>
      <c r="P50" s="29" t="s">
        <v>30</v>
      </c>
      <c r="Q50" s="29" t="s">
        <v>31</v>
      </c>
      <c r="R50" s="29" t="s">
        <v>32</v>
      </c>
    </row>
    <row r="51" spans="1:18" ht="41.4" x14ac:dyDescent="0.3">
      <c r="A51" s="32">
        <v>210</v>
      </c>
      <c r="B51" s="30" t="s">
        <v>33</v>
      </c>
      <c r="C51" s="31" t="s">
        <v>34</v>
      </c>
      <c r="D51" s="32">
        <v>250</v>
      </c>
      <c r="E51" s="33">
        <v>95.12</v>
      </c>
      <c r="F51" s="33">
        <f>13.7*250/200</f>
        <v>17.125</v>
      </c>
      <c r="G51" s="33">
        <f>27.6*250/200</f>
        <v>34.5</v>
      </c>
      <c r="H51" s="33">
        <f>14.5*250/200</f>
        <v>18.125</v>
      </c>
      <c r="I51" s="33">
        <f>362.1*250/200</f>
        <v>452.625</v>
      </c>
      <c r="J51" s="34"/>
      <c r="K51" s="33">
        <f>113.9*250/200</f>
        <v>142.375</v>
      </c>
      <c r="L51" s="33">
        <f>19.5*250/200</f>
        <v>24.375</v>
      </c>
      <c r="M51" s="33">
        <f>259.8*250/200</f>
        <v>324.75</v>
      </c>
      <c r="N51" s="33">
        <f>3*250/200</f>
        <v>3.75</v>
      </c>
      <c r="O51" s="33">
        <f>339.8*250/200</f>
        <v>424.75</v>
      </c>
      <c r="P51" s="33">
        <f>0.2*250/200</f>
        <v>0.25</v>
      </c>
      <c r="Q51" s="33">
        <v>0</v>
      </c>
      <c r="R51" s="33">
        <f>0.3*250/200</f>
        <v>0.375</v>
      </c>
    </row>
    <row r="52" spans="1:18" x14ac:dyDescent="0.3">
      <c r="A52" s="32"/>
      <c r="B52" s="32" t="s">
        <v>35</v>
      </c>
      <c r="C52" s="35" t="s">
        <v>36</v>
      </c>
      <c r="D52" s="30">
        <v>40</v>
      </c>
      <c r="E52" s="36">
        <v>2.93</v>
      </c>
      <c r="F52" s="36">
        <v>3.16</v>
      </c>
      <c r="G52" s="36">
        <v>0.4</v>
      </c>
      <c r="H52" s="36">
        <v>19.32</v>
      </c>
      <c r="I52" s="36">
        <v>93.52</v>
      </c>
      <c r="J52" s="37"/>
      <c r="K52" s="36">
        <v>9.1999999999999993</v>
      </c>
      <c r="L52" s="36">
        <v>13.2</v>
      </c>
      <c r="M52" s="36">
        <v>34.799999999999997</v>
      </c>
      <c r="N52" s="36">
        <v>0.44</v>
      </c>
      <c r="O52" s="36">
        <v>0</v>
      </c>
      <c r="P52" s="36">
        <v>0.04</v>
      </c>
      <c r="Q52" s="36">
        <v>0.09</v>
      </c>
      <c r="R52" s="36">
        <v>0.1</v>
      </c>
    </row>
    <row r="53" spans="1:18" x14ac:dyDescent="0.3">
      <c r="A53" s="32"/>
      <c r="B53" s="32" t="s">
        <v>37</v>
      </c>
      <c r="C53" s="35" t="s">
        <v>38</v>
      </c>
      <c r="D53" s="30">
        <v>60</v>
      </c>
      <c r="E53" s="36">
        <v>14.4</v>
      </c>
      <c r="F53" s="36">
        <v>2.88</v>
      </c>
      <c r="G53" s="36">
        <v>1.68</v>
      </c>
      <c r="H53" s="36">
        <v>46.62</v>
      </c>
      <c r="I53" s="36">
        <v>201.48</v>
      </c>
      <c r="J53" s="37"/>
      <c r="K53" s="36">
        <v>5.4</v>
      </c>
      <c r="L53" s="38">
        <v>0</v>
      </c>
      <c r="M53" s="38">
        <v>0</v>
      </c>
      <c r="N53" s="36">
        <v>0.36</v>
      </c>
      <c r="O53" s="38">
        <v>0</v>
      </c>
      <c r="P53" s="36">
        <v>0.05</v>
      </c>
      <c r="Q53" s="36">
        <v>0.83</v>
      </c>
      <c r="R53" s="38">
        <v>0</v>
      </c>
    </row>
    <row r="54" spans="1:18" x14ac:dyDescent="0.3">
      <c r="A54" s="32">
        <v>376</v>
      </c>
      <c r="B54" s="32" t="s">
        <v>39</v>
      </c>
      <c r="C54" s="35" t="s">
        <v>40</v>
      </c>
      <c r="D54" s="32">
        <v>200</v>
      </c>
      <c r="E54" s="33">
        <v>1.88</v>
      </c>
      <c r="F54" s="33">
        <v>0.1</v>
      </c>
      <c r="G54" s="33">
        <v>0</v>
      </c>
      <c r="H54" s="33">
        <v>15</v>
      </c>
      <c r="I54" s="33">
        <v>60</v>
      </c>
      <c r="J54" s="34"/>
      <c r="K54" s="33">
        <v>5</v>
      </c>
      <c r="L54" s="33">
        <v>0</v>
      </c>
      <c r="M54" s="33">
        <v>0</v>
      </c>
      <c r="N54" s="33">
        <v>2</v>
      </c>
      <c r="O54" s="33">
        <v>0</v>
      </c>
      <c r="P54" s="33">
        <v>0</v>
      </c>
      <c r="Q54" s="33">
        <v>0</v>
      </c>
      <c r="R54" s="33">
        <v>0</v>
      </c>
    </row>
    <row r="55" spans="1:18" x14ac:dyDescent="0.3">
      <c r="A55" s="40" t="s">
        <v>41</v>
      </c>
      <c r="B55" s="40"/>
      <c r="C55" s="40"/>
      <c r="D55" s="29">
        <v>550</v>
      </c>
      <c r="E55" s="41">
        <f>SUM(E50:E54)</f>
        <v>114.33000000000001</v>
      </c>
      <c r="F55" s="41">
        <f>SUM(F50:F54)</f>
        <v>23.265000000000001</v>
      </c>
      <c r="G55" s="41">
        <f>SUM(G50:G54)</f>
        <v>36.58</v>
      </c>
      <c r="H55" s="41">
        <f>SUM(H50:H54)</f>
        <v>99.064999999999998</v>
      </c>
      <c r="I55" s="41">
        <f>SUM(I50:I54)</f>
        <v>807.625</v>
      </c>
      <c r="J55" s="34"/>
      <c r="K55" s="41">
        <f t="shared" ref="K55:R55" si="3">SUM(K51:K54)</f>
        <v>161.97499999999999</v>
      </c>
      <c r="L55" s="41">
        <f t="shared" si="3"/>
        <v>37.575000000000003</v>
      </c>
      <c r="M55" s="41">
        <f t="shared" si="3"/>
        <v>359.55</v>
      </c>
      <c r="N55" s="41">
        <f t="shared" si="3"/>
        <v>6.5500000000000007</v>
      </c>
      <c r="O55" s="41">
        <f t="shared" si="3"/>
        <v>424.75</v>
      </c>
      <c r="P55" s="41">
        <f t="shared" si="3"/>
        <v>0.33999999999999997</v>
      </c>
      <c r="Q55" s="41">
        <f t="shared" si="3"/>
        <v>0.91999999999999993</v>
      </c>
      <c r="R55" s="41">
        <f t="shared" si="3"/>
        <v>0.47499999999999998</v>
      </c>
    </row>
    <row r="56" spans="1:18" ht="15.6" x14ac:dyDescent="0.3">
      <c r="A56" s="42" t="s">
        <v>42</v>
      </c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4"/>
    </row>
    <row r="57" spans="1:18" x14ac:dyDescent="0.3">
      <c r="A57" s="22" t="s">
        <v>14</v>
      </c>
      <c r="B57" s="23" t="s">
        <v>15</v>
      </c>
      <c r="C57" s="22" t="s">
        <v>16</v>
      </c>
      <c r="D57" s="23" t="s">
        <v>17</v>
      </c>
      <c r="E57" s="23" t="s">
        <v>18</v>
      </c>
      <c r="F57" s="24" t="s">
        <v>19</v>
      </c>
      <c r="G57" s="24" t="s">
        <v>20</v>
      </c>
      <c r="H57" s="24" t="s">
        <v>21</v>
      </c>
      <c r="I57" s="23" t="s">
        <v>22</v>
      </c>
      <c r="J57" s="25"/>
      <c r="K57" s="26" t="s">
        <v>23</v>
      </c>
      <c r="L57" s="26"/>
      <c r="M57" s="26"/>
      <c r="N57" s="26"/>
      <c r="O57" s="23" t="s">
        <v>24</v>
      </c>
      <c r="P57" s="23"/>
      <c r="Q57" s="23"/>
      <c r="R57" s="23"/>
    </row>
    <row r="58" spans="1:18" x14ac:dyDescent="0.3">
      <c r="A58" s="22"/>
      <c r="B58" s="23"/>
      <c r="C58" s="22"/>
      <c r="D58" s="23"/>
      <c r="E58" s="23"/>
      <c r="F58" s="27"/>
      <c r="G58" s="27"/>
      <c r="H58" s="27"/>
      <c r="I58" s="23"/>
      <c r="J58" s="25"/>
      <c r="K58" s="28" t="s">
        <v>25</v>
      </c>
      <c r="L58" s="29" t="s">
        <v>26</v>
      </c>
      <c r="M58" s="29" t="s">
        <v>27</v>
      </c>
      <c r="N58" s="29" t="s">
        <v>28</v>
      </c>
      <c r="O58" s="29" t="s">
        <v>29</v>
      </c>
      <c r="P58" s="29" t="s">
        <v>30</v>
      </c>
      <c r="Q58" s="29" t="s">
        <v>31</v>
      </c>
      <c r="R58" s="29" t="s">
        <v>32</v>
      </c>
    </row>
    <row r="59" spans="1:18" ht="69" x14ac:dyDescent="0.3">
      <c r="A59" s="45">
        <v>71</v>
      </c>
      <c r="B59" s="32" t="s">
        <v>33</v>
      </c>
      <c r="C59" s="50" t="s">
        <v>43</v>
      </c>
      <c r="D59" s="32">
        <v>100</v>
      </c>
      <c r="E59" s="33">
        <v>15.78</v>
      </c>
      <c r="F59" s="47">
        <v>0.8</v>
      </c>
      <c r="G59" s="47">
        <v>0</v>
      </c>
      <c r="H59" s="47">
        <v>3.3</v>
      </c>
      <c r="I59" s="33">
        <v>16</v>
      </c>
      <c r="J59" s="34"/>
      <c r="K59" s="33">
        <v>23</v>
      </c>
      <c r="L59" s="33">
        <v>0</v>
      </c>
      <c r="M59" s="33">
        <v>0</v>
      </c>
      <c r="N59" s="33">
        <v>0.5</v>
      </c>
      <c r="O59" s="33">
        <v>0</v>
      </c>
      <c r="P59" s="33">
        <v>0</v>
      </c>
      <c r="Q59" s="33">
        <v>0</v>
      </c>
      <c r="R59" s="33">
        <v>5</v>
      </c>
    </row>
    <row r="60" spans="1:18" ht="96.6" x14ac:dyDescent="0.3">
      <c r="A60" s="32">
        <v>88</v>
      </c>
      <c r="B60" s="32" t="s">
        <v>35</v>
      </c>
      <c r="C60" s="48" t="s">
        <v>44</v>
      </c>
      <c r="D60" s="30">
        <v>250</v>
      </c>
      <c r="E60" s="32">
        <v>12.21</v>
      </c>
      <c r="F60" s="33">
        <v>1.6</v>
      </c>
      <c r="G60" s="33">
        <v>4.9000000000000004</v>
      </c>
      <c r="H60" s="33">
        <v>11.5</v>
      </c>
      <c r="I60" s="33">
        <v>96.8</v>
      </c>
      <c r="J60" s="59"/>
      <c r="K60" s="33">
        <v>75.2</v>
      </c>
      <c r="L60" s="33">
        <v>14.7</v>
      </c>
      <c r="M60" s="33">
        <v>34.200000000000003</v>
      </c>
      <c r="N60" s="33">
        <v>1.0249999999999999</v>
      </c>
      <c r="O60" s="33">
        <v>1</v>
      </c>
      <c r="P60" s="33">
        <v>5.5</v>
      </c>
      <c r="Q60" s="33">
        <v>0.6</v>
      </c>
      <c r="R60" s="33">
        <v>9.5</v>
      </c>
    </row>
    <row r="61" spans="1:18" ht="55.2" x14ac:dyDescent="0.3">
      <c r="A61" s="32">
        <v>282</v>
      </c>
      <c r="B61" s="32" t="s">
        <v>37</v>
      </c>
      <c r="C61" s="50" t="s">
        <v>45</v>
      </c>
      <c r="D61" s="30" t="s">
        <v>63</v>
      </c>
      <c r="E61" s="33">
        <v>72.75</v>
      </c>
      <c r="F61" s="33">
        <v>16.8</v>
      </c>
      <c r="G61" s="33">
        <v>23.1</v>
      </c>
      <c r="H61" s="33">
        <v>6.1</v>
      </c>
      <c r="I61" s="33">
        <v>299.7</v>
      </c>
      <c r="J61" s="34"/>
      <c r="K61" s="33">
        <v>19.5</v>
      </c>
      <c r="L61" s="33">
        <v>22</v>
      </c>
      <c r="M61" s="33">
        <v>346.9</v>
      </c>
      <c r="N61" s="33">
        <v>7.4</v>
      </c>
      <c r="O61" s="33">
        <v>9.6999999999999993</v>
      </c>
      <c r="P61" s="33">
        <v>2.7</v>
      </c>
      <c r="Q61" s="33">
        <v>9.5</v>
      </c>
      <c r="R61" s="33">
        <v>34.6</v>
      </c>
    </row>
    <row r="62" spans="1:18" ht="69" x14ac:dyDescent="0.3">
      <c r="A62" s="32">
        <v>309</v>
      </c>
      <c r="B62" s="30" t="s">
        <v>39</v>
      </c>
      <c r="C62" s="46" t="s">
        <v>47</v>
      </c>
      <c r="D62" s="30">
        <v>180</v>
      </c>
      <c r="E62" s="33">
        <v>13.79</v>
      </c>
      <c r="F62" s="33">
        <f>5.52*180/150</f>
        <v>6.6239999999999997</v>
      </c>
      <c r="G62" s="33">
        <f>4.5*180/150</f>
        <v>5.4</v>
      </c>
      <c r="H62" s="33">
        <f>26.45*180/150</f>
        <v>31.74</v>
      </c>
      <c r="I62" s="33">
        <f>168.45*180/150</f>
        <v>202.14</v>
      </c>
      <c r="J62" s="52"/>
      <c r="K62" s="33">
        <f>4.86*180/150</f>
        <v>5.8320000000000007</v>
      </c>
      <c r="L62" s="33">
        <f>21.12*180/150</f>
        <v>25.344000000000001</v>
      </c>
      <c r="M62" s="33">
        <f>37.17*180/150</f>
        <v>44.603999999999999</v>
      </c>
      <c r="N62" s="33">
        <f>1.1025*180/150</f>
        <v>1.3230000000000002</v>
      </c>
      <c r="O62" s="33">
        <v>0</v>
      </c>
      <c r="P62" s="33">
        <f>0.0525*180/150</f>
        <v>6.3E-2</v>
      </c>
      <c r="Q62" s="33">
        <f>0.78*180/150</f>
        <v>0.93600000000000005</v>
      </c>
      <c r="R62" s="33">
        <v>0</v>
      </c>
    </row>
    <row r="63" spans="1:18" ht="41.4" x14ac:dyDescent="0.3">
      <c r="A63" s="32"/>
      <c r="B63" s="32" t="s">
        <v>48</v>
      </c>
      <c r="C63" s="48" t="s">
        <v>49</v>
      </c>
      <c r="D63" s="32">
        <v>200</v>
      </c>
      <c r="E63" s="33">
        <v>14</v>
      </c>
      <c r="F63" s="33">
        <v>0.2</v>
      </c>
      <c r="G63" s="33">
        <v>0</v>
      </c>
      <c r="H63" s="33">
        <v>3.9</v>
      </c>
      <c r="I63" s="33">
        <v>16</v>
      </c>
      <c r="J63" s="59"/>
      <c r="K63" s="33">
        <v>0.24</v>
      </c>
      <c r="L63" s="33">
        <v>0.2</v>
      </c>
      <c r="M63" s="33">
        <v>0.5</v>
      </c>
      <c r="N63" s="33">
        <v>7</v>
      </c>
      <c r="O63" s="33">
        <v>0</v>
      </c>
      <c r="P63" s="33">
        <v>0.1</v>
      </c>
      <c r="Q63" s="33">
        <v>0</v>
      </c>
      <c r="R63" s="33">
        <v>6</v>
      </c>
    </row>
    <row r="64" spans="1:18" ht="27.6" x14ac:dyDescent="0.3">
      <c r="A64" s="32"/>
      <c r="B64" s="32" t="s">
        <v>50</v>
      </c>
      <c r="C64" s="48" t="s">
        <v>51</v>
      </c>
      <c r="D64" s="30">
        <v>40</v>
      </c>
      <c r="E64" s="33">
        <v>2.93</v>
      </c>
      <c r="F64" s="33">
        <v>2.2400000000000002</v>
      </c>
      <c r="G64" s="33">
        <v>0.44000000000000006</v>
      </c>
      <c r="H64" s="33">
        <v>19.759999999999998</v>
      </c>
      <c r="I64" s="33">
        <v>91.960000000000008</v>
      </c>
      <c r="J64" s="33"/>
      <c r="K64" s="33">
        <v>9.1999999999999993</v>
      </c>
      <c r="L64" s="33">
        <v>10</v>
      </c>
      <c r="M64" s="33">
        <v>42.4</v>
      </c>
      <c r="N64" s="33">
        <v>1.24</v>
      </c>
      <c r="O64" s="33">
        <v>0</v>
      </c>
      <c r="P64" s="33">
        <v>0.04</v>
      </c>
      <c r="Q64" s="33">
        <v>0</v>
      </c>
      <c r="R64" s="33">
        <v>0</v>
      </c>
    </row>
    <row r="65" spans="1:18" x14ac:dyDescent="0.3">
      <c r="A65" s="32"/>
      <c r="B65" s="32" t="s">
        <v>52</v>
      </c>
      <c r="C65" s="35" t="s">
        <v>53</v>
      </c>
      <c r="D65" s="30">
        <v>70</v>
      </c>
      <c r="E65" s="36">
        <v>5.13</v>
      </c>
      <c r="F65" s="33">
        <v>5.53</v>
      </c>
      <c r="G65" s="33">
        <v>0.7</v>
      </c>
      <c r="H65" s="33">
        <v>33.81</v>
      </c>
      <c r="I65" s="33">
        <v>163.66</v>
      </c>
      <c r="J65" s="33"/>
      <c r="K65" s="33">
        <v>16.100000000000001</v>
      </c>
      <c r="L65" s="33">
        <v>23.1</v>
      </c>
      <c r="M65" s="33">
        <v>60.9</v>
      </c>
      <c r="N65" s="33">
        <v>0.77</v>
      </c>
      <c r="O65" s="33">
        <v>0</v>
      </c>
      <c r="P65" s="33">
        <v>7.0000000000000007E-2</v>
      </c>
      <c r="Q65" s="33">
        <v>0</v>
      </c>
      <c r="R65" s="33">
        <v>0</v>
      </c>
    </row>
    <row r="66" spans="1:18" x14ac:dyDescent="0.3">
      <c r="A66" s="32">
        <v>386</v>
      </c>
      <c r="B66" s="32" t="s">
        <v>54</v>
      </c>
      <c r="C66" s="51" t="s">
        <v>55</v>
      </c>
      <c r="D66" s="32">
        <v>100</v>
      </c>
      <c r="E66" s="33">
        <v>13.39</v>
      </c>
      <c r="F66" s="33">
        <v>2.7</v>
      </c>
      <c r="G66" s="33">
        <v>2.5</v>
      </c>
      <c r="H66" s="33">
        <v>10.8</v>
      </c>
      <c r="I66" s="33">
        <v>79</v>
      </c>
      <c r="J66" s="34"/>
      <c r="K66" s="33">
        <v>121</v>
      </c>
      <c r="L66" s="33">
        <v>15</v>
      </c>
      <c r="M66" s="33">
        <v>94</v>
      </c>
      <c r="N66" s="33">
        <v>0.1</v>
      </c>
      <c r="O66" s="33">
        <v>20</v>
      </c>
      <c r="P66" s="33">
        <v>4.4999999999999998E-2</v>
      </c>
      <c r="Q66" s="33">
        <v>0.1</v>
      </c>
      <c r="R66" s="33">
        <v>1.35</v>
      </c>
    </row>
    <row r="67" spans="1:18" x14ac:dyDescent="0.3">
      <c r="A67" s="40" t="s">
        <v>41</v>
      </c>
      <c r="B67" s="40"/>
      <c r="C67" s="40"/>
      <c r="D67" s="29">
        <v>1045</v>
      </c>
      <c r="E67" s="41">
        <f t="shared" ref="E67:R67" si="4">SUM(E59:E66)</f>
        <v>149.98000000000002</v>
      </c>
      <c r="F67" s="41">
        <f t="shared" si="4"/>
        <v>36.494000000000007</v>
      </c>
      <c r="G67" s="41">
        <f t="shared" si="4"/>
        <v>37.04</v>
      </c>
      <c r="H67" s="41">
        <f t="shared" si="4"/>
        <v>120.91</v>
      </c>
      <c r="I67" s="41">
        <f t="shared" si="4"/>
        <v>965.26</v>
      </c>
      <c r="J67" s="41">
        <f t="shared" si="4"/>
        <v>0</v>
      </c>
      <c r="K67" s="41">
        <f t="shared" si="4"/>
        <v>270.072</v>
      </c>
      <c r="L67" s="41">
        <f t="shared" si="4"/>
        <v>110.34399999999999</v>
      </c>
      <c r="M67" s="41">
        <f t="shared" si="4"/>
        <v>623.50399999999991</v>
      </c>
      <c r="N67" s="41">
        <f t="shared" si="4"/>
        <v>19.358000000000001</v>
      </c>
      <c r="O67" s="41">
        <f t="shared" si="4"/>
        <v>30.7</v>
      </c>
      <c r="P67" s="41">
        <f t="shared" si="4"/>
        <v>8.5179999999999989</v>
      </c>
      <c r="Q67" s="41">
        <f t="shared" si="4"/>
        <v>11.135999999999999</v>
      </c>
      <c r="R67" s="41">
        <f t="shared" si="4"/>
        <v>56.45</v>
      </c>
    </row>
    <row r="68" spans="1:18" x14ac:dyDescent="0.3">
      <c r="A68" s="54" t="s">
        <v>56</v>
      </c>
      <c r="B68" s="54"/>
      <c r="C68" s="54"/>
      <c r="D68" s="54"/>
      <c r="E68" s="41">
        <f>E55+E67</f>
        <v>264.31000000000006</v>
      </c>
      <c r="F68" s="41">
        <f>F55+F67</f>
        <v>59.759000000000007</v>
      </c>
      <c r="G68" s="41">
        <f>G55+G67</f>
        <v>73.62</v>
      </c>
      <c r="H68" s="41">
        <f>H55+H67</f>
        <v>219.97499999999999</v>
      </c>
      <c r="I68" s="41">
        <f>I55+I67</f>
        <v>1772.885</v>
      </c>
      <c r="J68" s="34"/>
      <c r="K68" s="41">
        <f t="shared" ref="K68:R68" si="5">K55+K67</f>
        <v>432.04700000000003</v>
      </c>
      <c r="L68" s="41">
        <f t="shared" si="5"/>
        <v>147.91899999999998</v>
      </c>
      <c r="M68" s="41">
        <f t="shared" si="5"/>
        <v>983.05399999999986</v>
      </c>
      <c r="N68" s="41">
        <f t="shared" si="5"/>
        <v>25.908000000000001</v>
      </c>
      <c r="O68" s="41">
        <f t="shared" si="5"/>
        <v>455.45</v>
      </c>
      <c r="P68" s="41">
        <f t="shared" si="5"/>
        <v>8.8579999999999988</v>
      </c>
      <c r="Q68" s="41">
        <f t="shared" si="5"/>
        <v>12.055999999999999</v>
      </c>
      <c r="R68" s="41">
        <f t="shared" si="5"/>
        <v>56.925000000000004</v>
      </c>
    </row>
    <row r="69" spans="1:18" x14ac:dyDescent="0.3">
      <c r="A69" s="2"/>
      <c r="B69" s="2"/>
      <c r="C69" s="2"/>
      <c r="D69" s="2"/>
      <c r="E69" s="4"/>
      <c r="F69" s="4"/>
      <c r="G69" s="4"/>
      <c r="H69" s="4"/>
      <c r="I69" s="4"/>
      <c r="J69" s="6"/>
      <c r="K69" s="4"/>
      <c r="L69" s="3"/>
      <c r="M69" s="4"/>
      <c r="N69" s="55"/>
      <c r="O69" s="4"/>
      <c r="P69" s="3"/>
      <c r="Q69" s="5"/>
      <c r="R69" s="5"/>
    </row>
    <row r="70" spans="1:18" x14ac:dyDescent="0.3">
      <c r="A70" s="2"/>
      <c r="B70" s="2"/>
      <c r="C70" s="2"/>
      <c r="D70" s="2"/>
      <c r="E70" s="4"/>
      <c r="F70" s="4"/>
      <c r="G70" s="4"/>
      <c r="H70" s="4"/>
      <c r="I70" s="4"/>
      <c r="J70" s="6"/>
      <c r="K70" s="4"/>
      <c r="L70" s="3"/>
      <c r="M70" s="4"/>
      <c r="N70" s="55"/>
      <c r="O70" s="4"/>
      <c r="P70" s="3"/>
      <c r="Q70" s="5"/>
      <c r="R70" s="5"/>
    </row>
    <row r="71" spans="1:18" x14ac:dyDescent="0.3">
      <c r="A71" s="2"/>
      <c r="B71" s="2"/>
      <c r="C71" s="2"/>
      <c r="D71" s="2"/>
      <c r="E71" s="4"/>
      <c r="F71" s="4"/>
      <c r="G71" s="4"/>
      <c r="H71" s="4"/>
      <c r="I71" s="4"/>
      <c r="J71" s="6"/>
      <c r="K71" s="4"/>
      <c r="L71" s="3"/>
      <c r="M71" s="4"/>
      <c r="N71" s="4"/>
      <c r="O71" s="4"/>
      <c r="P71" s="4"/>
      <c r="Q71" s="3"/>
      <c r="R71" s="4"/>
    </row>
  </sheetData>
  <mergeCells count="74">
    <mergeCell ref="O57:R57"/>
    <mergeCell ref="A67:C67"/>
    <mergeCell ref="A68:D68"/>
    <mergeCell ref="A56:R56"/>
    <mergeCell ref="A57:A58"/>
    <mergeCell ref="B57:B58"/>
    <mergeCell ref="C57:C58"/>
    <mergeCell ref="D57:D58"/>
    <mergeCell ref="E57:E58"/>
    <mergeCell ref="F57:F58"/>
    <mergeCell ref="G57:G58"/>
    <mergeCell ref="H57:H58"/>
    <mergeCell ref="I57:I58"/>
    <mergeCell ref="F49:F50"/>
    <mergeCell ref="G49:G50"/>
    <mergeCell ref="H49:H50"/>
    <mergeCell ref="I49:I50"/>
    <mergeCell ref="O49:R49"/>
    <mergeCell ref="A55:C55"/>
    <mergeCell ref="A44:R44"/>
    <mergeCell ref="A45:R45"/>
    <mergeCell ref="A46:R46"/>
    <mergeCell ref="A47:R47"/>
    <mergeCell ref="A48:R48"/>
    <mergeCell ref="A49:A50"/>
    <mergeCell ref="B49:B50"/>
    <mergeCell ref="C49:C50"/>
    <mergeCell ref="D49:D50"/>
    <mergeCell ref="E49:E50"/>
    <mergeCell ref="A41:C41"/>
    <mergeCell ref="M41:R41"/>
    <mergeCell ref="A42:C42"/>
    <mergeCell ref="M42:R42"/>
    <mergeCell ref="A43:C43"/>
    <mergeCell ref="M43:R43"/>
    <mergeCell ref="H18:H19"/>
    <mergeCell ref="I18:I19"/>
    <mergeCell ref="O18:R18"/>
    <mergeCell ref="A28:C28"/>
    <mergeCell ref="A29:D29"/>
    <mergeCell ref="A40:C40"/>
    <mergeCell ref="M40:R40"/>
    <mergeCell ref="O10:R10"/>
    <mergeCell ref="A16:C16"/>
    <mergeCell ref="A17:R17"/>
    <mergeCell ref="A18:A19"/>
    <mergeCell ref="B18:B19"/>
    <mergeCell ref="C18:C19"/>
    <mergeCell ref="D18:D19"/>
    <mergeCell ref="E18:E19"/>
    <mergeCell ref="F18:F19"/>
    <mergeCell ref="G18:G19"/>
    <mergeCell ref="A9:R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A4:C4"/>
    <mergeCell ref="H4:R4"/>
    <mergeCell ref="A5:R5"/>
    <mergeCell ref="A6:R6"/>
    <mergeCell ref="A7:R7"/>
    <mergeCell ref="A8:R8"/>
    <mergeCell ref="A1:C1"/>
    <mergeCell ref="K1:R1"/>
    <mergeCell ref="A2:C2"/>
    <mergeCell ref="I2:R2"/>
    <mergeCell ref="A3:C3"/>
    <mergeCell ref="F3:R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Матвеева</dc:creator>
  <cp:lastModifiedBy>Наталья Матвеева</cp:lastModifiedBy>
  <dcterms:created xsi:type="dcterms:W3CDTF">2024-09-06T08:23:15Z</dcterms:created>
  <dcterms:modified xsi:type="dcterms:W3CDTF">2024-09-06T08:23:45Z</dcterms:modified>
</cp:coreProperties>
</file>