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6F8B4286-B84C-480B-9D09-B39FA8A1C82A}" xr6:coauthVersionLast="47" xr6:coauthVersionMax="47" xr10:uidLastSave="{00000000-0000-0000-0000-000000000000}"/>
  <bookViews>
    <workbookView xWindow="-108" yWindow="-108" windowWidth="23256" windowHeight="12576" xr2:uid="{A25F5302-1199-4673-B010-28E0708A601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1" l="1"/>
  <c r="Q62" i="1"/>
  <c r="O62" i="1"/>
  <c r="J62" i="1"/>
  <c r="I62" i="1"/>
  <c r="G62" i="1"/>
  <c r="E62" i="1"/>
  <c r="Q58" i="1"/>
  <c r="P58" i="1"/>
  <c r="P62" i="1" s="1"/>
  <c r="N58" i="1"/>
  <c r="N62" i="1" s="1"/>
  <c r="M58" i="1"/>
  <c r="M62" i="1" s="1"/>
  <c r="L58" i="1"/>
  <c r="L62" i="1" s="1"/>
  <c r="K58" i="1"/>
  <c r="K62" i="1" s="1"/>
  <c r="K63" i="1" s="1"/>
  <c r="I58" i="1"/>
  <c r="H58" i="1"/>
  <c r="H62" i="1" s="1"/>
  <c r="G58" i="1"/>
  <c r="F58" i="1"/>
  <c r="F62" i="1" s="1"/>
  <c r="R51" i="1"/>
  <c r="R63" i="1" s="1"/>
  <c r="Q51" i="1"/>
  <c r="Q63" i="1" s="1"/>
  <c r="P51" i="1"/>
  <c r="O51" i="1"/>
  <c r="O63" i="1" s="1"/>
  <c r="N51" i="1"/>
  <c r="M51" i="1"/>
  <c r="L51" i="1"/>
  <c r="L63" i="1" s="1"/>
  <c r="K51" i="1"/>
  <c r="J51" i="1"/>
  <c r="J63" i="1" s="1"/>
  <c r="I51" i="1"/>
  <c r="I63" i="1" s="1"/>
  <c r="H51" i="1"/>
  <c r="G51" i="1"/>
  <c r="G63" i="1" s="1"/>
  <c r="F51" i="1"/>
  <c r="E51" i="1"/>
  <c r="E63" i="1" s="1"/>
  <c r="E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16" i="1"/>
  <c r="R28" i="1" s="1"/>
  <c r="Q16" i="1"/>
  <c r="Q28" i="1" s="1"/>
  <c r="P16" i="1"/>
  <c r="P28" i="1" s="1"/>
  <c r="O16" i="1"/>
  <c r="O28" i="1" s="1"/>
  <c r="J16" i="1"/>
  <c r="J28" i="1" s="1"/>
  <c r="I16" i="1"/>
  <c r="I28" i="1" s="1"/>
  <c r="G16" i="1"/>
  <c r="G28" i="1" s="1"/>
  <c r="F16" i="1"/>
  <c r="F28" i="1" s="1"/>
  <c r="E16" i="1"/>
  <c r="R12" i="1"/>
  <c r="O12" i="1"/>
  <c r="N12" i="1"/>
  <c r="N16" i="1" s="1"/>
  <c r="N28" i="1" s="1"/>
  <c r="M12" i="1"/>
  <c r="M16" i="1" s="1"/>
  <c r="M28" i="1" s="1"/>
  <c r="L12" i="1"/>
  <c r="L16" i="1" s="1"/>
  <c r="L28" i="1" s="1"/>
  <c r="K12" i="1"/>
  <c r="K16" i="1" s="1"/>
  <c r="K28" i="1" s="1"/>
  <c r="I12" i="1"/>
  <c r="H12" i="1"/>
  <c r="H16" i="1" s="1"/>
  <c r="H28" i="1" s="1"/>
  <c r="G12" i="1"/>
  <c r="F12" i="1"/>
  <c r="M63" i="1" l="1"/>
  <c r="N63" i="1"/>
  <c r="F63" i="1"/>
  <c r="H63" i="1"/>
  <c r="P63" i="1"/>
</calcChain>
</file>

<file path=xl/sharedStrings.xml><?xml version="1.0" encoding="utf-8"?>
<sst xmlns="http://schemas.openxmlformats.org/spreadsheetml/2006/main" count="157" uniqueCount="64">
  <si>
    <t xml:space="preserve">          "Согласовано"</t>
  </si>
  <si>
    <t xml:space="preserve">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</si>
  <si>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</si>
  <si>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</si>
  <si>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</si>
  <si>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</si>
  <si>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</si>
  <si>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"01" апреля  2024г</t>
  </si>
  <si>
    <t>МЕНЮ</t>
  </si>
  <si>
    <t>для школьных столовых</t>
  </si>
  <si>
    <t>( 7-11 лет )</t>
  </si>
  <si>
    <t>День 3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</si>
  <si>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</si>
  <si>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</si>
  <si>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</si>
  <si>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</si>
  <si>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</si>
  <si>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</si>
  <si>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</si>
  <si>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</si>
  <si>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</si>
  <si>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</si>
  <si>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</si>
  <si>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</si>
  <si>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</si>
  <si>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</si>
  <si>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</si>
  <si>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</si>
  <si>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</si>
  <si>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</si>
  <si>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</si>
  <si>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</si>
  <si>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</si>
  <si>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</si>
  <si>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130/20</t>
  </si>
  <si>
    <t>2.</t>
  </si>
  <si>
    <t>Батон в/с</t>
  </si>
  <si>
    <t>3.</t>
  </si>
  <si>
    <t>Чай с сахаром</t>
  </si>
  <si>
    <t>4.</t>
  </si>
  <si>
    <t xml:space="preserve">Фрукт свежий, сезонный  </t>
  </si>
  <si>
    <t>Всего</t>
  </si>
  <si>
    <t>ОБЕД</t>
  </si>
  <si>
    <t>А, мкг</t>
  </si>
  <si>
    <t>В</t>
  </si>
  <si>
    <t>Салат из свеклы отварной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</si>
  <si>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</si>
  <si>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</si>
  <si>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</si>
  <si>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маслом</t>
  </si>
  <si>
    <t xml:space="preserve"> Компот из чернослив</t>
  </si>
  <si>
    <t>5.</t>
  </si>
  <si>
    <t>Хлеб ржаной</t>
  </si>
  <si>
    <t>6.</t>
  </si>
  <si>
    <t xml:space="preserve">Хлеб пшеничный 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</si>
  <si>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</si>
  <si>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</si>
  <si>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</si>
  <si>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</si>
  <si>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</si>
  <si>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</si>
  <si>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</si>
  <si>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200/20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</si>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</sst>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left" vertical="distributed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4BCA-5E4E-4493-B3B6-BFC1DC7978D4}">
  <dimension ref="A1:S66"/>
  <sheetViews>
    <sheetView tabSelected="1" topLeftCell="A25" workbookViewId="0">
      <selection activeCell="A36" sqref="A36:R66"/>
    </sheetView>
  </sheetViews>
  <sheetFormatPr defaultRowHeight="14.4" x14ac:dyDescent="0.3"/>
  <sheetData>
    <row r="1" spans="1:19" x14ac:dyDescent="0.3">
      <c r="A1" s="1" t="s">
        <v>0</v>
      </c>
      <c r="B1" s="1"/>
      <c r="C1" s="1"/>
      <c r="D1" s="2"/>
      <c r="E1" s="3"/>
      <c r="F1" s="4"/>
      <c r="G1" s="4"/>
      <c r="H1" s="4"/>
      <c r="I1" s="5"/>
      <c r="J1" s="5"/>
      <c r="K1" s="6" t="s">
        <v>1</v>
      </c>
      <c r="L1" s="6"/>
      <c r="M1" s="6"/>
      <c r="N1" s="6"/>
      <c r="O1" s="6"/>
      <c r="P1" s="6"/>
      <c r="Q1" s="6"/>
      <c r="R1" s="6"/>
      <c r="S1" s="7"/>
    </row>
    <row r="2" spans="1:19" x14ac:dyDescent="0.3">
      <c r="A2" s="8" t="s">
        <v>2</v>
      </c>
      <c r="B2" s="8"/>
      <c r="C2" s="8"/>
      <c r="D2" s="2"/>
      <c r="E2" s="3"/>
      <c r="F2" s="4"/>
      <c r="G2" s="4"/>
      <c r="H2" s="4"/>
      <c r="I2" s="9"/>
      <c r="J2" s="9"/>
      <c r="K2" s="10" t="s">
        <v>3</v>
      </c>
      <c r="L2" s="10"/>
      <c r="M2" s="10"/>
      <c r="N2" s="10"/>
      <c r="O2" s="10"/>
      <c r="P2" s="10"/>
      <c r="Q2" s="10"/>
      <c r="R2" s="10"/>
      <c r="S2" s="9"/>
    </row>
    <row r="3" spans="1:19" x14ac:dyDescent="0.3">
      <c r="A3" s="11" t="s">
        <v>4</v>
      </c>
      <c r="B3" s="11"/>
      <c r="C3" s="11"/>
      <c r="D3" s="2"/>
      <c r="E3" s="3"/>
      <c r="F3" s="4"/>
      <c r="G3" s="4"/>
      <c r="H3" s="4"/>
      <c r="I3" s="10" t="s">
        <v>5</v>
      </c>
      <c r="J3" s="10"/>
      <c r="K3" s="10"/>
      <c r="L3" s="10"/>
      <c r="M3" s="10"/>
      <c r="N3" s="10"/>
      <c r="O3" s="10"/>
      <c r="P3" s="10"/>
      <c r="Q3" s="10"/>
      <c r="R3" s="10"/>
      <c r="S3" s="9"/>
    </row>
    <row r="4" spans="1:19" x14ac:dyDescent="0.3">
      <c r="A4" s="12" t="s">
        <v>6</v>
      </c>
      <c r="B4" s="12"/>
      <c r="C4" s="12"/>
      <c r="D4" s="2"/>
      <c r="E4" s="3"/>
      <c r="F4" s="4"/>
      <c r="G4" s="4"/>
      <c r="H4" s="4"/>
      <c r="I4" s="13" t="s">
        <v>7</v>
      </c>
      <c r="J4" s="13"/>
      <c r="K4" s="13"/>
      <c r="L4" s="13"/>
      <c r="M4" s="13"/>
      <c r="N4" s="13"/>
      <c r="O4" s="13"/>
      <c r="P4" s="13"/>
      <c r="Q4" s="13"/>
      <c r="R4" s="13"/>
      <c r="S4" s="9"/>
    </row>
    <row r="5" spans="1:19" ht="18" x14ac:dyDescent="0.3">
      <c r="A5" s="14" t="s">
        <v>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9"/>
    </row>
    <row r="6" spans="1:19" ht="15.6" x14ac:dyDescent="0.3">
      <c r="A6" s="15" t="s">
        <v>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</row>
    <row r="7" spans="1:19" ht="15.6" x14ac:dyDescent="0.3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9"/>
    </row>
    <row r="8" spans="1:19" ht="15.6" x14ac:dyDescent="0.3">
      <c r="A8" s="17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</row>
    <row r="9" spans="1:19" ht="15.6" x14ac:dyDescent="0.3">
      <c r="A9" s="20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9" x14ac:dyDescent="0.3">
      <c r="A10" s="21" t="s">
        <v>13</v>
      </c>
      <c r="B10" s="22" t="s">
        <v>14</v>
      </c>
      <c r="C10" s="21" t="s">
        <v>15</v>
      </c>
      <c r="D10" s="22" t="s">
        <v>16</v>
      </c>
      <c r="E10" s="22" t="s">
        <v>17</v>
      </c>
      <c r="F10" s="21" t="s">
        <v>18</v>
      </c>
      <c r="G10" s="21" t="s">
        <v>19</v>
      </c>
      <c r="H10" s="21" t="s">
        <v>20</v>
      </c>
      <c r="I10" s="22" t="s">
        <v>21</v>
      </c>
      <c r="J10" s="23"/>
      <c r="K10" s="24" t="s">
        <v>22</v>
      </c>
      <c r="L10" s="24"/>
      <c r="M10" s="24"/>
      <c r="N10" s="24"/>
      <c r="O10" s="25" t="s">
        <v>23</v>
      </c>
      <c r="P10" s="26"/>
      <c r="Q10" s="26"/>
      <c r="R10" s="27"/>
    </row>
    <row r="11" spans="1:19" x14ac:dyDescent="0.3">
      <c r="A11" s="28"/>
      <c r="B11" s="29"/>
      <c r="C11" s="28"/>
      <c r="D11" s="29"/>
      <c r="E11" s="29"/>
      <c r="F11" s="28"/>
      <c r="G11" s="28"/>
      <c r="H11" s="28"/>
      <c r="I11" s="29"/>
      <c r="J11" s="23"/>
      <c r="K11" s="30" t="s">
        <v>24</v>
      </c>
      <c r="L11" s="31" t="s">
        <v>25</v>
      </c>
      <c r="M11" s="31" t="s">
        <v>26</v>
      </c>
      <c r="N11" s="31" t="s">
        <v>27</v>
      </c>
      <c r="O11" s="31" t="s">
        <v>28</v>
      </c>
      <c r="P11" s="31" t="s">
        <v>29</v>
      </c>
      <c r="Q11" s="31" t="s">
        <v>30</v>
      </c>
      <c r="R11" s="31" t="s">
        <v>31</v>
      </c>
    </row>
    <row r="12" spans="1:19" ht="82.8" x14ac:dyDescent="0.3">
      <c r="A12" s="32">
        <v>219</v>
      </c>
      <c r="B12" s="32" t="s">
        <v>32</v>
      </c>
      <c r="C12" s="33" t="s">
        <v>33</v>
      </c>
      <c r="D12" s="34" t="s">
        <v>34</v>
      </c>
      <c r="E12" s="35">
        <v>66.02</v>
      </c>
      <c r="F12" s="35">
        <f>10.8*150/70</f>
        <v>23.142857142857142</v>
      </c>
      <c r="G12" s="35">
        <f>8.97*150/70</f>
        <v>19.221428571428572</v>
      </c>
      <c r="H12" s="35">
        <f>17.14*150/70</f>
        <v>36.728571428571428</v>
      </c>
      <c r="I12" s="35">
        <f>193*150/70</f>
        <v>413.57142857142856</v>
      </c>
      <c r="J12" s="36"/>
      <c r="K12" s="35">
        <f>140.7*150/70</f>
        <v>301.5</v>
      </c>
      <c r="L12" s="35">
        <f>18.34*150/70</f>
        <v>39.299999999999997</v>
      </c>
      <c r="M12" s="35">
        <f>156.88*150/70</f>
        <v>336.17142857142858</v>
      </c>
      <c r="N12" s="35">
        <f>0.38*150/70</f>
        <v>0.81428571428571428</v>
      </c>
      <c r="O12" s="35">
        <f>36.9*150/70</f>
        <v>79.071428571428569</v>
      </c>
      <c r="P12" s="35">
        <v>4.2000000000000003E-2</v>
      </c>
      <c r="Q12" s="35">
        <v>0.31</v>
      </c>
      <c r="R12" s="35">
        <f>0.33*150/70</f>
        <v>0.70714285714285718</v>
      </c>
    </row>
    <row r="13" spans="1:19" x14ac:dyDescent="0.3">
      <c r="A13" s="32"/>
      <c r="B13" s="32" t="s">
        <v>35</v>
      </c>
      <c r="C13" s="36" t="s">
        <v>36</v>
      </c>
      <c r="D13" s="32">
        <v>50</v>
      </c>
      <c r="E13" s="35">
        <v>5.63</v>
      </c>
      <c r="F13" s="35">
        <v>4</v>
      </c>
      <c r="G13" s="35">
        <v>0.7</v>
      </c>
      <c r="H13" s="35">
        <v>21</v>
      </c>
      <c r="I13" s="35">
        <v>106</v>
      </c>
      <c r="J13" s="36"/>
      <c r="K13" s="35">
        <v>11.5</v>
      </c>
      <c r="L13" s="35">
        <v>16.5</v>
      </c>
      <c r="M13" s="35">
        <v>43.5</v>
      </c>
      <c r="N13" s="35">
        <v>1</v>
      </c>
      <c r="O13" s="32">
        <v>0</v>
      </c>
      <c r="P13" s="35">
        <v>0.1</v>
      </c>
      <c r="Q13" s="35">
        <v>0.8</v>
      </c>
      <c r="R13" s="37">
        <v>0</v>
      </c>
    </row>
    <row r="14" spans="1:19" x14ac:dyDescent="0.3">
      <c r="A14" s="32">
        <v>376</v>
      </c>
      <c r="B14" s="32" t="s">
        <v>37</v>
      </c>
      <c r="C14" s="36" t="s">
        <v>38</v>
      </c>
      <c r="D14" s="32">
        <v>200</v>
      </c>
      <c r="E14" s="35">
        <v>1.88</v>
      </c>
      <c r="F14" s="35">
        <v>0.1</v>
      </c>
      <c r="G14" s="32">
        <v>0</v>
      </c>
      <c r="H14" s="35">
        <v>15</v>
      </c>
      <c r="I14" s="35">
        <v>60</v>
      </c>
      <c r="J14" s="36"/>
      <c r="K14" s="35">
        <v>5</v>
      </c>
      <c r="L14" s="37">
        <v>0</v>
      </c>
      <c r="M14" s="37">
        <v>0</v>
      </c>
      <c r="N14" s="35">
        <v>2</v>
      </c>
      <c r="O14" s="37">
        <v>0</v>
      </c>
      <c r="P14" s="37">
        <v>0</v>
      </c>
      <c r="Q14" s="35">
        <v>0</v>
      </c>
      <c r="R14" s="37">
        <v>0</v>
      </c>
    </row>
    <row r="15" spans="1:19" x14ac:dyDescent="0.3">
      <c r="A15" s="38"/>
      <c r="B15" s="39" t="s">
        <v>39</v>
      </c>
      <c r="C15" s="40" t="s">
        <v>40</v>
      </c>
      <c r="D15" s="34">
        <v>120</v>
      </c>
      <c r="E15" s="41">
        <v>34.799999999999997</v>
      </c>
      <c r="F15" s="42">
        <v>1.32</v>
      </c>
      <c r="G15" s="39">
        <v>0.66</v>
      </c>
      <c r="H15" s="42">
        <v>13.36</v>
      </c>
      <c r="I15" s="41">
        <v>77.55</v>
      </c>
      <c r="J15" s="43"/>
      <c r="K15" s="41">
        <v>66</v>
      </c>
      <c r="L15" s="41">
        <v>41.25</v>
      </c>
      <c r="M15" s="41">
        <v>56.1</v>
      </c>
      <c r="N15" s="41">
        <v>1.32</v>
      </c>
      <c r="O15" s="41">
        <v>24.75</v>
      </c>
      <c r="P15" s="41">
        <v>3.2000000000000001E-2</v>
      </c>
      <c r="Q15" s="41">
        <v>0</v>
      </c>
      <c r="R15" s="41">
        <v>297</v>
      </c>
    </row>
    <row r="16" spans="1:19" x14ac:dyDescent="0.3">
      <c r="A16" s="44" t="s">
        <v>41</v>
      </c>
      <c r="B16" s="45"/>
      <c r="C16" s="46"/>
      <c r="D16" s="47">
        <v>520</v>
      </c>
      <c r="E16" s="48">
        <f t="shared" ref="E16:R16" si="0">SUM(E12:E15)</f>
        <v>108.32999999999998</v>
      </c>
      <c r="F16" s="48">
        <f t="shared" si="0"/>
        <v>28.562857142857144</v>
      </c>
      <c r="G16" s="48">
        <f t="shared" si="0"/>
        <v>20.581428571428571</v>
      </c>
      <c r="H16" s="48">
        <f t="shared" si="0"/>
        <v>86.088571428571427</v>
      </c>
      <c r="I16" s="48">
        <f t="shared" si="0"/>
        <v>657.12142857142851</v>
      </c>
      <c r="J16" s="48">
        <f t="shared" si="0"/>
        <v>0</v>
      </c>
      <c r="K16" s="48">
        <f t="shared" si="0"/>
        <v>384</v>
      </c>
      <c r="L16" s="48">
        <f t="shared" si="0"/>
        <v>97.05</v>
      </c>
      <c r="M16" s="48">
        <f t="shared" si="0"/>
        <v>435.7714285714286</v>
      </c>
      <c r="N16" s="48">
        <f t="shared" si="0"/>
        <v>5.1342857142857143</v>
      </c>
      <c r="O16" s="48">
        <f t="shared" si="0"/>
        <v>103.82142857142857</v>
      </c>
      <c r="P16" s="48">
        <f t="shared" si="0"/>
        <v>0.17400000000000002</v>
      </c>
      <c r="Q16" s="48">
        <f t="shared" si="0"/>
        <v>1.1100000000000001</v>
      </c>
      <c r="R16" s="48">
        <f t="shared" si="0"/>
        <v>297.70714285714286</v>
      </c>
    </row>
    <row r="17" spans="1:19" ht="15.6" x14ac:dyDescent="0.3">
      <c r="A17" s="20" t="s">
        <v>42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49"/>
    </row>
    <row r="18" spans="1:19" x14ac:dyDescent="0.3">
      <c r="A18" s="50" t="s">
        <v>13</v>
      </c>
      <c r="B18" s="51" t="s">
        <v>14</v>
      </c>
      <c r="C18" s="50" t="s">
        <v>15</v>
      </c>
      <c r="D18" s="51" t="s">
        <v>16</v>
      </c>
      <c r="E18" s="51" t="s">
        <v>17</v>
      </c>
      <c r="F18" s="21" t="s">
        <v>18</v>
      </c>
      <c r="G18" s="21" t="s">
        <v>19</v>
      </c>
      <c r="H18" s="21" t="s">
        <v>20</v>
      </c>
      <c r="I18" s="51" t="s">
        <v>21</v>
      </c>
      <c r="J18" s="23"/>
      <c r="K18" s="24" t="s">
        <v>22</v>
      </c>
      <c r="L18" s="24"/>
      <c r="M18" s="24"/>
      <c r="N18" s="24"/>
      <c r="O18" s="51" t="s">
        <v>23</v>
      </c>
      <c r="P18" s="51"/>
      <c r="Q18" s="51"/>
      <c r="R18" s="51"/>
    </row>
    <row r="19" spans="1:19" x14ac:dyDescent="0.3">
      <c r="A19" s="50"/>
      <c r="B19" s="51"/>
      <c r="C19" s="50"/>
      <c r="D19" s="51"/>
      <c r="E19" s="51"/>
      <c r="F19" s="28"/>
      <c r="G19" s="28"/>
      <c r="H19" s="28"/>
      <c r="I19" s="51"/>
      <c r="J19" s="23"/>
      <c r="K19" s="30" t="s">
        <v>24</v>
      </c>
      <c r="L19" s="31" t="s">
        <v>25</v>
      </c>
      <c r="M19" s="31" t="s">
        <v>26</v>
      </c>
      <c r="N19" s="31" t="s">
        <v>27</v>
      </c>
      <c r="O19" s="31" t="s">
        <v>43</v>
      </c>
      <c r="P19" s="31" t="s">
        <v>44</v>
      </c>
      <c r="Q19" s="31" t="s">
        <v>30</v>
      </c>
      <c r="R19" s="31" t="s">
        <v>31</v>
      </c>
    </row>
    <row r="20" spans="1:19" ht="41.4" x14ac:dyDescent="0.3">
      <c r="A20" s="52">
        <v>52</v>
      </c>
      <c r="B20" s="53">
        <v>1</v>
      </c>
      <c r="C20" s="54" t="s">
        <v>45</v>
      </c>
      <c r="D20" s="53">
        <v>60</v>
      </c>
      <c r="E20" s="53">
        <v>5.0199999999999996</v>
      </c>
      <c r="F20" s="55">
        <v>1</v>
      </c>
      <c r="G20" s="55">
        <v>3.6</v>
      </c>
      <c r="H20" s="55">
        <v>6.6</v>
      </c>
      <c r="I20" s="56">
        <v>62.4</v>
      </c>
      <c r="J20" s="36"/>
      <c r="K20" s="56">
        <v>21.1</v>
      </c>
      <c r="L20" s="35">
        <v>12.5</v>
      </c>
      <c r="M20" s="35">
        <v>24.6</v>
      </c>
      <c r="N20" s="35">
        <v>0.8</v>
      </c>
      <c r="O20" s="37">
        <v>0</v>
      </c>
      <c r="P20" s="37">
        <v>0</v>
      </c>
      <c r="Q20" s="35">
        <v>0.1</v>
      </c>
      <c r="R20" s="35">
        <v>5.7</v>
      </c>
    </row>
    <row r="21" spans="1:19" ht="96.6" x14ac:dyDescent="0.3">
      <c r="A21" s="32">
        <v>88</v>
      </c>
      <c r="B21" s="32" t="s">
        <v>35</v>
      </c>
      <c r="C21" s="57" t="s">
        <v>46</v>
      </c>
      <c r="D21" s="32">
        <v>200</v>
      </c>
      <c r="E21" s="35">
        <v>8.73</v>
      </c>
      <c r="F21" s="35">
        <v>1.6</v>
      </c>
      <c r="G21" s="35">
        <v>4.9000000000000004</v>
      </c>
      <c r="H21" s="35">
        <v>11.5</v>
      </c>
      <c r="I21" s="35">
        <v>96.8</v>
      </c>
      <c r="J21" s="58"/>
      <c r="K21" s="35">
        <v>75.2</v>
      </c>
      <c r="L21" s="35">
        <v>14.7</v>
      </c>
      <c r="M21" s="35">
        <v>34.200000000000003</v>
      </c>
      <c r="N21" s="35">
        <v>1.0249999999999999</v>
      </c>
      <c r="O21" s="35">
        <v>1</v>
      </c>
      <c r="P21" s="35">
        <v>5.5</v>
      </c>
      <c r="Q21" s="35">
        <v>0.94599999999999995</v>
      </c>
      <c r="R21" s="35">
        <v>6.6</v>
      </c>
    </row>
    <row r="22" spans="1:19" ht="55.2" x14ac:dyDescent="0.3">
      <c r="A22" s="32">
        <v>282</v>
      </c>
      <c r="B22" s="32" t="s">
        <v>37</v>
      </c>
      <c r="C22" s="59" t="s">
        <v>47</v>
      </c>
      <c r="D22" s="34" t="s">
        <v>48</v>
      </c>
      <c r="E22" s="35">
        <v>63.88</v>
      </c>
      <c r="F22" s="35">
        <v>15.28</v>
      </c>
      <c r="G22" s="35">
        <v>18.46</v>
      </c>
      <c r="H22" s="32">
        <v>6.25</v>
      </c>
      <c r="I22" s="35">
        <v>268.36</v>
      </c>
      <c r="J22" s="36"/>
      <c r="K22" s="35">
        <v>19.600000000000001</v>
      </c>
      <c r="L22" s="35">
        <v>15.09</v>
      </c>
      <c r="M22" s="35">
        <v>223.38</v>
      </c>
      <c r="N22" s="35">
        <v>11.47</v>
      </c>
      <c r="O22" s="32">
        <v>6.48</v>
      </c>
      <c r="P22" s="35">
        <v>0.21</v>
      </c>
      <c r="Q22" s="35">
        <v>5.8</v>
      </c>
      <c r="R22" s="35">
        <v>15.5</v>
      </c>
      <c r="S22" s="60"/>
    </row>
    <row r="23" spans="1:19" ht="69" x14ac:dyDescent="0.3">
      <c r="A23" s="32">
        <v>309</v>
      </c>
      <c r="B23" s="34" t="s">
        <v>39</v>
      </c>
      <c r="C23" s="61" t="s">
        <v>49</v>
      </c>
      <c r="D23" s="32">
        <v>150</v>
      </c>
      <c r="E23" s="35">
        <v>10.99</v>
      </c>
      <c r="F23" s="35">
        <v>5.52</v>
      </c>
      <c r="G23" s="35">
        <v>4.5</v>
      </c>
      <c r="H23" s="35">
        <v>26.45</v>
      </c>
      <c r="I23" s="35">
        <v>168.45</v>
      </c>
      <c r="J23" s="62"/>
      <c r="K23" s="35">
        <v>4.8600000000000003</v>
      </c>
      <c r="L23" s="35">
        <v>21.12</v>
      </c>
      <c r="M23" s="35">
        <v>37.17</v>
      </c>
      <c r="N23" s="35">
        <v>1.1025</v>
      </c>
      <c r="O23" s="37">
        <v>0</v>
      </c>
      <c r="P23" s="35">
        <v>5.2500000000000005E-2</v>
      </c>
      <c r="Q23" s="35"/>
      <c r="R23" s="35"/>
      <c r="S23" s="60"/>
    </row>
    <row r="24" spans="1:19" x14ac:dyDescent="0.3">
      <c r="A24" s="32">
        <v>348</v>
      </c>
      <c r="B24" s="32" t="s">
        <v>39</v>
      </c>
      <c r="C24" s="36" t="s">
        <v>50</v>
      </c>
      <c r="D24" s="32">
        <v>200</v>
      </c>
      <c r="E24" s="32">
        <v>10.97</v>
      </c>
      <c r="F24" s="35">
        <v>0.6</v>
      </c>
      <c r="G24" s="35">
        <v>0</v>
      </c>
      <c r="H24" s="35">
        <v>37</v>
      </c>
      <c r="I24" s="35">
        <v>150.4</v>
      </c>
      <c r="J24" s="58"/>
      <c r="K24" s="35">
        <v>11.2</v>
      </c>
      <c r="L24" s="37">
        <v>0</v>
      </c>
      <c r="M24" s="37">
        <v>0</v>
      </c>
      <c r="N24" s="35">
        <v>0.5</v>
      </c>
      <c r="O24" s="37">
        <v>0</v>
      </c>
      <c r="P24" s="35">
        <v>0</v>
      </c>
      <c r="Q24" s="37">
        <v>0</v>
      </c>
      <c r="R24" s="35">
        <v>0.4</v>
      </c>
      <c r="S24" s="60"/>
    </row>
    <row r="25" spans="1:19" x14ac:dyDescent="0.3">
      <c r="A25" s="32"/>
      <c r="B25" s="32" t="s">
        <v>51</v>
      </c>
      <c r="C25" s="36" t="s">
        <v>52</v>
      </c>
      <c r="D25" s="32">
        <v>30</v>
      </c>
      <c r="E25" s="35">
        <v>2.2000000000000002</v>
      </c>
      <c r="F25" s="35">
        <v>1.68</v>
      </c>
      <c r="G25" s="35">
        <v>0.33</v>
      </c>
      <c r="H25" s="35">
        <v>14.82</v>
      </c>
      <c r="I25" s="35">
        <v>68.97</v>
      </c>
      <c r="J25" s="58"/>
      <c r="K25" s="35">
        <v>6.9</v>
      </c>
      <c r="L25" s="35">
        <v>7.5</v>
      </c>
      <c r="M25" s="35">
        <v>31.799999999999997</v>
      </c>
      <c r="N25" s="35">
        <v>0.92999999999999994</v>
      </c>
      <c r="O25" s="37">
        <v>0</v>
      </c>
      <c r="P25" s="35">
        <v>0.03</v>
      </c>
      <c r="Q25" s="37">
        <v>0</v>
      </c>
      <c r="R25" s="37">
        <v>0</v>
      </c>
      <c r="S25" s="60"/>
    </row>
    <row r="26" spans="1:19" x14ac:dyDescent="0.3">
      <c r="A26" s="32"/>
      <c r="B26" s="32" t="s">
        <v>53</v>
      </c>
      <c r="C26" s="40" t="s">
        <v>54</v>
      </c>
      <c r="D26" s="32">
        <v>30</v>
      </c>
      <c r="E26" s="41">
        <v>2.2000000000000002</v>
      </c>
      <c r="F26" s="35">
        <v>2.37</v>
      </c>
      <c r="G26" s="35">
        <v>0.3</v>
      </c>
      <c r="H26" s="35">
        <v>14.49</v>
      </c>
      <c r="I26" s="35">
        <v>70.14</v>
      </c>
      <c r="J26" s="36"/>
      <c r="K26" s="35">
        <v>6.8999999999999995</v>
      </c>
      <c r="L26" s="35">
        <v>9.8999999999999986</v>
      </c>
      <c r="M26" s="35">
        <v>26.099999999999998</v>
      </c>
      <c r="N26" s="35">
        <v>0.33</v>
      </c>
      <c r="O26" s="37">
        <v>0</v>
      </c>
      <c r="P26" s="35">
        <v>0.03</v>
      </c>
      <c r="Q26" s="37">
        <v>0</v>
      </c>
      <c r="R26" s="37">
        <v>0</v>
      </c>
      <c r="S26" s="60"/>
    </row>
    <row r="27" spans="1:19" x14ac:dyDescent="0.3">
      <c r="A27" s="63" t="s">
        <v>41</v>
      </c>
      <c r="B27" s="63"/>
      <c r="C27" s="63"/>
      <c r="D27" s="31">
        <v>765</v>
      </c>
      <c r="E27" s="48">
        <f t="shared" ref="E27" si="1">SUM(E20:E26)</f>
        <v>103.99</v>
      </c>
      <c r="F27" s="48">
        <f>SUM(F20:F26)</f>
        <v>28.05</v>
      </c>
      <c r="G27" s="48">
        <f t="shared" ref="G27:R27" si="2">SUM(G20:G26)</f>
        <v>32.089999999999996</v>
      </c>
      <c r="H27" s="48">
        <f t="shared" si="2"/>
        <v>117.11</v>
      </c>
      <c r="I27" s="48">
        <f t="shared" si="2"/>
        <v>885.52</v>
      </c>
      <c r="J27" s="48">
        <f t="shared" si="2"/>
        <v>0</v>
      </c>
      <c r="K27" s="48">
        <f t="shared" si="2"/>
        <v>145.76000000000002</v>
      </c>
      <c r="L27" s="48">
        <f t="shared" si="2"/>
        <v>80.81</v>
      </c>
      <c r="M27" s="48">
        <f t="shared" si="2"/>
        <v>377.25000000000006</v>
      </c>
      <c r="N27" s="48">
        <f t="shared" si="2"/>
        <v>16.157499999999999</v>
      </c>
      <c r="O27" s="48">
        <f t="shared" si="2"/>
        <v>7.48</v>
      </c>
      <c r="P27" s="48">
        <f t="shared" si="2"/>
        <v>5.8225000000000007</v>
      </c>
      <c r="Q27" s="48">
        <f t="shared" si="2"/>
        <v>6.8460000000000001</v>
      </c>
      <c r="R27" s="48">
        <f t="shared" si="2"/>
        <v>28.2</v>
      </c>
    </row>
    <row r="28" spans="1:19" x14ac:dyDescent="0.3">
      <c r="A28" s="64" t="s">
        <v>55</v>
      </c>
      <c r="B28" s="64"/>
      <c r="C28" s="64"/>
      <c r="D28" s="64"/>
      <c r="E28" s="48">
        <f t="shared" ref="E28:R28" si="3">E16+E27</f>
        <v>212.32</v>
      </c>
      <c r="F28" s="48">
        <f t="shared" si="3"/>
        <v>56.612857142857145</v>
      </c>
      <c r="G28" s="48">
        <f t="shared" si="3"/>
        <v>52.671428571428564</v>
      </c>
      <c r="H28" s="48">
        <f t="shared" si="3"/>
        <v>203.19857142857143</v>
      </c>
      <c r="I28" s="48">
        <f t="shared" si="3"/>
        <v>1542.6414285714286</v>
      </c>
      <c r="J28" s="48">
        <f t="shared" si="3"/>
        <v>0</v>
      </c>
      <c r="K28" s="48">
        <f t="shared" si="3"/>
        <v>529.76</v>
      </c>
      <c r="L28" s="48">
        <f t="shared" si="3"/>
        <v>177.86</v>
      </c>
      <c r="M28" s="48">
        <f t="shared" si="3"/>
        <v>813.02142857142871</v>
      </c>
      <c r="N28" s="48">
        <f t="shared" si="3"/>
        <v>21.291785714285712</v>
      </c>
      <c r="O28" s="48">
        <f t="shared" si="3"/>
        <v>111.30142857142857</v>
      </c>
      <c r="P28" s="48">
        <f t="shared" si="3"/>
        <v>5.9965000000000011</v>
      </c>
      <c r="Q28" s="48">
        <f t="shared" si="3"/>
        <v>7.9560000000000004</v>
      </c>
      <c r="R28" s="48">
        <f t="shared" si="3"/>
        <v>325.90714285714284</v>
      </c>
    </row>
    <row r="29" spans="1:19" x14ac:dyDescent="0.3">
      <c r="A29" s="2"/>
      <c r="B29" s="2"/>
      <c r="C29" s="2"/>
      <c r="D29" s="2"/>
      <c r="E29" s="3"/>
      <c r="F29" s="4"/>
      <c r="G29" s="4"/>
      <c r="H29" s="65"/>
      <c r="I29" s="65"/>
      <c r="J29" s="66"/>
      <c r="K29" s="3"/>
      <c r="L29" s="3"/>
      <c r="M29" s="3"/>
      <c r="N29" s="3"/>
      <c r="O29" s="4"/>
      <c r="P29" s="4"/>
      <c r="Q29" s="3"/>
      <c r="R29" s="4"/>
    </row>
    <row r="30" spans="1:19" x14ac:dyDescent="0.3">
      <c r="A30" s="2"/>
      <c r="B30" s="2"/>
      <c r="C30" s="2"/>
      <c r="D30" s="2"/>
      <c r="E30" s="3"/>
      <c r="F30" s="4"/>
      <c r="G30" s="4"/>
      <c r="H30" s="65"/>
      <c r="I30" s="65"/>
      <c r="J30" s="66"/>
      <c r="K30" s="3"/>
      <c r="L30" s="3"/>
      <c r="M30" s="3"/>
      <c r="N30" s="3"/>
      <c r="O30" s="4"/>
      <c r="P30" s="4"/>
      <c r="Q30" s="3"/>
      <c r="R30" s="4"/>
    </row>
    <row r="31" spans="1:19" x14ac:dyDescent="0.3">
      <c r="A31" s="2"/>
      <c r="B31" s="2"/>
      <c r="C31" s="2"/>
      <c r="D31" s="2"/>
      <c r="E31" s="3"/>
      <c r="F31" s="4"/>
      <c r="G31" s="4"/>
      <c r="H31" s="65"/>
      <c r="I31" s="65"/>
      <c r="J31" s="66"/>
      <c r="K31" s="3"/>
      <c r="L31" s="3"/>
      <c r="M31" s="3"/>
      <c r="N31" s="3"/>
      <c r="O31" s="4"/>
      <c r="P31" s="4"/>
      <c r="Q31" s="3"/>
      <c r="R31" s="4"/>
    </row>
    <row r="36" spans="1:18" x14ac:dyDescent="0.3">
      <c r="A36" s="1" t="s">
        <v>0</v>
      </c>
      <c r="B36" s="1"/>
      <c r="C36" s="1"/>
      <c r="D36" s="2"/>
      <c r="E36" s="3"/>
      <c r="F36" s="4"/>
      <c r="G36" s="4"/>
      <c r="H36" s="4"/>
      <c r="I36" s="4"/>
      <c r="J36" s="66"/>
      <c r="K36" s="4"/>
      <c r="L36" s="3"/>
      <c r="M36" s="67" t="s">
        <v>56</v>
      </c>
      <c r="N36" s="67"/>
      <c r="O36" s="67"/>
      <c r="P36" s="67"/>
      <c r="Q36" s="67"/>
      <c r="R36" s="67"/>
    </row>
    <row r="37" spans="1:18" x14ac:dyDescent="0.3">
      <c r="A37" s="8" t="s">
        <v>2</v>
      </c>
      <c r="B37" s="8"/>
      <c r="C37" s="8"/>
      <c r="D37" s="2"/>
      <c r="E37" s="3"/>
      <c r="F37" s="4"/>
      <c r="G37" s="4"/>
      <c r="H37" s="4"/>
      <c r="I37" s="4"/>
      <c r="J37" s="66"/>
      <c r="K37" s="4"/>
      <c r="L37" s="3"/>
      <c r="M37" s="68" t="s">
        <v>57</v>
      </c>
      <c r="N37" s="68"/>
      <c r="O37" s="68"/>
      <c r="P37" s="68"/>
      <c r="Q37" s="68"/>
      <c r="R37" s="68"/>
    </row>
    <row r="38" spans="1:18" x14ac:dyDescent="0.3">
      <c r="A38" s="11" t="s">
        <v>58</v>
      </c>
      <c r="B38" s="11"/>
      <c r="C38" s="11"/>
      <c r="D38" s="2"/>
      <c r="E38" s="3"/>
      <c r="F38" s="4"/>
      <c r="G38" s="4"/>
      <c r="H38" s="4"/>
      <c r="I38" s="4"/>
      <c r="J38" s="66"/>
      <c r="K38" s="4"/>
      <c r="L38" s="3"/>
      <c r="M38" s="68" t="s">
        <v>59</v>
      </c>
      <c r="N38" s="68"/>
      <c r="O38" s="68"/>
      <c r="P38" s="68"/>
      <c r="Q38" s="68"/>
      <c r="R38" s="68"/>
    </row>
    <row r="39" spans="1:18" x14ac:dyDescent="0.3">
      <c r="A39" s="12" t="s">
        <v>6</v>
      </c>
      <c r="B39" s="12"/>
      <c r="C39" s="12"/>
      <c r="D39" s="2"/>
      <c r="E39" s="3"/>
      <c r="F39" s="4"/>
      <c r="G39" s="4"/>
      <c r="H39" s="4"/>
      <c r="I39" s="4"/>
      <c r="J39" s="66"/>
      <c r="K39" s="4"/>
      <c r="L39" s="3"/>
      <c r="M39" s="69" t="s">
        <v>60</v>
      </c>
      <c r="N39" s="69"/>
      <c r="O39" s="69"/>
      <c r="P39" s="69"/>
      <c r="Q39" s="69"/>
      <c r="R39" s="69"/>
    </row>
    <row r="40" spans="1:18" ht="18" x14ac:dyDescent="0.3">
      <c r="A40" s="70" t="s">
        <v>8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ht="15.6" x14ac:dyDescent="0.3">
      <c r="A41" s="16" t="s">
        <v>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5.6" x14ac:dyDescent="0.3">
      <c r="A42" s="71" t="s">
        <v>61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</row>
    <row r="43" spans="1:18" ht="15.6" x14ac:dyDescent="0.3">
      <c r="A43" s="17" t="s">
        <v>11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1:18" ht="15.6" x14ac:dyDescent="0.3">
      <c r="A44" s="20" t="s">
        <v>12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3">
      <c r="A45" s="21" t="s">
        <v>13</v>
      </c>
      <c r="B45" s="22" t="s">
        <v>14</v>
      </c>
      <c r="C45" s="21" t="s">
        <v>15</v>
      </c>
      <c r="D45" s="22" t="s">
        <v>16</v>
      </c>
      <c r="E45" s="22" t="s">
        <v>17</v>
      </c>
      <c r="F45" s="21" t="s">
        <v>18</v>
      </c>
      <c r="G45" s="21" t="s">
        <v>19</v>
      </c>
      <c r="H45" s="21" t="s">
        <v>20</v>
      </c>
      <c r="I45" s="22" t="s">
        <v>21</v>
      </c>
      <c r="J45" s="23"/>
      <c r="K45" s="24" t="s">
        <v>22</v>
      </c>
      <c r="L45" s="24"/>
      <c r="M45" s="24"/>
      <c r="N45" s="24"/>
      <c r="O45" s="25" t="s">
        <v>23</v>
      </c>
      <c r="P45" s="26"/>
      <c r="Q45" s="26"/>
      <c r="R45" s="27"/>
    </row>
    <row r="46" spans="1:18" x14ac:dyDescent="0.3">
      <c r="A46" s="28"/>
      <c r="B46" s="29"/>
      <c r="C46" s="28"/>
      <c r="D46" s="29"/>
      <c r="E46" s="29"/>
      <c r="F46" s="28"/>
      <c r="G46" s="28"/>
      <c r="H46" s="28"/>
      <c r="I46" s="29"/>
      <c r="J46" s="23"/>
      <c r="K46" s="30" t="s">
        <v>24</v>
      </c>
      <c r="L46" s="31" t="s">
        <v>25</v>
      </c>
      <c r="M46" s="31" t="s">
        <v>26</v>
      </c>
      <c r="N46" s="31" t="s">
        <v>27</v>
      </c>
      <c r="O46" s="31" t="s">
        <v>28</v>
      </c>
      <c r="P46" s="31" t="s">
        <v>29</v>
      </c>
      <c r="Q46" s="31" t="s">
        <v>30</v>
      </c>
      <c r="R46" s="31" t="s">
        <v>31</v>
      </c>
    </row>
    <row r="47" spans="1:18" ht="82.8" x14ac:dyDescent="0.3">
      <c r="A47" s="32">
        <v>219</v>
      </c>
      <c r="B47" s="32" t="s">
        <v>32</v>
      </c>
      <c r="C47" s="33" t="s">
        <v>33</v>
      </c>
      <c r="D47" s="34" t="s">
        <v>62</v>
      </c>
      <c r="E47" s="35">
        <v>97.26</v>
      </c>
      <c r="F47" s="35">
        <v>33.94</v>
      </c>
      <c r="G47" s="35">
        <v>28.19</v>
      </c>
      <c r="H47" s="35">
        <v>53.88</v>
      </c>
      <c r="I47" s="35">
        <v>606.57000000000005</v>
      </c>
      <c r="J47" s="72"/>
      <c r="K47" s="35">
        <v>442.2</v>
      </c>
      <c r="L47" s="35">
        <v>57.64</v>
      </c>
      <c r="M47" s="35">
        <v>493.05</v>
      </c>
      <c r="N47" s="35">
        <v>1.19</v>
      </c>
      <c r="O47" s="35">
        <v>115.97</v>
      </c>
      <c r="P47" s="35">
        <v>0.06</v>
      </c>
      <c r="Q47" s="35">
        <v>0.45</v>
      </c>
      <c r="R47" s="35">
        <v>1.04</v>
      </c>
    </row>
    <row r="48" spans="1:18" x14ac:dyDescent="0.3">
      <c r="A48" s="32"/>
      <c r="B48" s="32" t="s">
        <v>35</v>
      </c>
      <c r="C48" s="36" t="s">
        <v>36</v>
      </c>
      <c r="D48" s="32">
        <v>50</v>
      </c>
      <c r="E48" s="35">
        <v>5.63</v>
      </c>
      <c r="F48" s="35">
        <v>4</v>
      </c>
      <c r="G48" s="35">
        <v>0.7</v>
      </c>
      <c r="H48" s="35">
        <v>21</v>
      </c>
      <c r="I48" s="35">
        <v>106</v>
      </c>
      <c r="J48" s="36"/>
      <c r="K48" s="35">
        <v>11.5</v>
      </c>
      <c r="L48" s="35">
        <v>16.5</v>
      </c>
      <c r="M48" s="35">
        <v>43.5</v>
      </c>
      <c r="N48" s="35">
        <v>1</v>
      </c>
      <c r="O48" s="32">
        <v>0</v>
      </c>
      <c r="P48" s="35">
        <v>0.1</v>
      </c>
      <c r="Q48" s="35">
        <v>0.8</v>
      </c>
      <c r="R48" s="37">
        <v>0</v>
      </c>
    </row>
    <row r="49" spans="1:18" x14ac:dyDescent="0.3">
      <c r="A49" s="32">
        <v>376</v>
      </c>
      <c r="B49" s="32" t="s">
        <v>37</v>
      </c>
      <c r="C49" s="36" t="s">
        <v>38</v>
      </c>
      <c r="D49" s="32">
        <v>200</v>
      </c>
      <c r="E49" s="35">
        <v>1.88</v>
      </c>
      <c r="F49" s="35">
        <v>0.1</v>
      </c>
      <c r="G49" s="35">
        <v>0</v>
      </c>
      <c r="H49" s="35">
        <v>15</v>
      </c>
      <c r="I49" s="35">
        <v>60</v>
      </c>
      <c r="J49" s="72"/>
      <c r="K49" s="35">
        <v>5</v>
      </c>
      <c r="L49" s="35">
        <v>0</v>
      </c>
      <c r="M49" s="35">
        <v>0</v>
      </c>
      <c r="N49" s="35">
        <v>2</v>
      </c>
      <c r="O49" s="37">
        <v>0</v>
      </c>
      <c r="P49" s="37">
        <v>0</v>
      </c>
      <c r="Q49" s="37">
        <v>0</v>
      </c>
      <c r="R49" s="37">
        <v>0</v>
      </c>
    </row>
    <row r="50" spans="1:18" x14ac:dyDescent="0.3">
      <c r="A50" s="73"/>
      <c r="B50" s="34" t="s">
        <v>39</v>
      </c>
      <c r="C50" s="40" t="s">
        <v>40</v>
      </c>
      <c r="D50" s="34">
        <v>120</v>
      </c>
      <c r="E50" s="41">
        <v>34.799999999999997</v>
      </c>
      <c r="F50" s="42">
        <v>1.32</v>
      </c>
      <c r="G50" s="39">
        <v>0.66</v>
      </c>
      <c r="H50" s="42">
        <v>13.36</v>
      </c>
      <c r="I50" s="41">
        <v>77.55</v>
      </c>
      <c r="J50" s="43"/>
      <c r="K50" s="41">
        <v>66</v>
      </c>
      <c r="L50" s="41">
        <v>41.25</v>
      </c>
      <c r="M50" s="41">
        <v>56.1</v>
      </c>
      <c r="N50" s="41">
        <v>1.32</v>
      </c>
      <c r="O50" s="41">
        <v>24.75</v>
      </c>
      <c r="P50" s="41">
        <v>3.2000000000000001E-2</v>
      </c>
      <c r="Q50" s="41">
        <v>0</v>
      </c>
      <c r="R50" s="41">
        <v>297</v>
      </c>
    </row>
    <row r="51" spans="1:18" x14ac:dyDescent="0.3">
      <c r="A51" s="44" t="s">
        <v>41</v>
      </c>
      <c r="B51" s="45"/>
      <c r="C51" s="46"/>
      <c r="D51" s="47">
        <v>590</v>
      </c>
      <c r="E51" s="48">
        <f t="shared" ref="E51:R51" si="4">SUM(E47:E50)</f>
        <v>139.57</v>
      </c>
      <c r="F51" s="48">
        <f t="shared" si="4"/>
        <v>39.36</v>
      </c>
      <c r="G51" s="48">
        <f t="shared" si="4"/>
        <v>29.55</v>
      </c>
      <c r="H51" s="48">
        <f t="shared" si="4"/>
        <v>103.24</v>
      </c>
      <c r="I51" s="48">
        <f t="shared" si="4"/>
        <v>850.12</v>
      </c>
      <c r="J51" s="48">
        <f t="shared" si="4"/>
        <v>0</v>
      </c>
      <c r="K51" s="48">
        <f t="shared" si="4"/>
        <v>524.70000000000005</v>
      </c>
      <c r="L51" s="48">
        <f t="shared" si="4"/>
        <v>115.39</v>
      </c>
      <c r="M51" s="48">
        <f t="shared" si="4"/>
        <v>592.65</v>
      </c>
      <c r="N51" s="48">
        <f t="shared" si="4"/>
        <v>5.51</v>
      </c>
      <c r="O51" s="48">
        <f t="shared" si="4"/>
        <v>140.72</v>
      </c>
      <c r="P51" s="48">
        <f t="shared" si="4"/>
        <v>0.192</v>
      </c>
      <c r="Q51" s="48">
        <f t="shared" si="4"/>
        <v>1.25</v>
      </c>
      <c r="R51" s="48">
        <f t="shared" si="4"/>
        <v>298.04000000000002</v>
      </c>
    </row>
    <row r="52" spans="1:18" ht="15.6" x14ac:dyDescent="0.3">
      <c r="A52" s="20" t="s">
        <v>42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9"/>
    </row>
    <row r="53" spans="1:18" x14ac:dyDescent="0.3">
      <c r="A53" s="50" t="s">
        <v>13</v>
      </c>
      <c r="B53" s="51" t="s">
        <v>14</v>
      </c>
      <c r="C53" s="50" t="s">
        <v>15</v>
      </c>
      <c r="D53" s="51" t="s">
        <v>16</v>
      </c>
      <c r="E53" s="51" t="s">
        <v>17</v>
      </c>
      <c r="F53" s="21" t="s">
        <v>18</v>
      </c>
      <c r="G53" s="21" t="s">
        <v>19</v>
      </c>
      <c r="H53" s="21" t="s">
        <v>20</v>
      </c>
      <c r="I53" s="51" t="s">
        <v>21</v>
      </c>
      <c r="J53" s="23"/>
      <c r="K53" s="24" t="s">
        <v>22</v>
      </c>
      <c r="L53" s="24"/>
      <c r="M53" s="24"/>
      <c r="N53" s="24"/>
      <c r="O53" s="51" t="s">
        <v>23</v>
      </c>
      <c r="P53" s="51"/>
      <c r="Q53" s="51"/>
      <c r="R53" s="51"/>
    </row>
    <row r="54" spans="1:18" x14ac:dyDescent="0.3">
      <c r="A54" s="50"/>
      <c r="B54" s="51"/>
      <c r="C54" s="50"/>
      <c r="D54" s="51"/>
      <c r="E54" s="51"/>
      <c r="F54" s="28"/>
      <c r="G54" s="28"/>
      <c r="H54" s="28"/>
      <c r="I54" s="51"/>
      <c r="J54" s="23"/>
      <c r="K54" s="30" t="s">
        <v>24</v>
      </c>
      <c r="L54" s="31" t="s">
        <v>25</v>
      </c>
      <c r="M54" s="31" t="s">
        <v>26</v>
      </c>
      <c r="N54" s="31" t="s">
        <v>27</v>
      </c>
      <c r="O54" s="31" t="s">
        <v>43</v>
      </c>
      <c r="P54" s="31" t="s">
        <v>44</v>
      </c>
      <c r="Q54" s="31" t="s">
        <v>30</v>
      </c>
      <c r="R54" s="31" t="s">
        <v>31</v>
      </c>
    </row>
    <row r="55" spans="1:18" ht="41.4" x14ac:dyDescent="0.3">
      <c r="A55" s="74">
        <v>52</v>
      </c>
      <c r="B55" s="32" t="s">
        <v>32</v>
      </c>
      <c r="C55" s="59" t="s">
        <v>45</v>
      </c>
      <c r="D55" s="32">
        <v>100</v>
      </c>
      <c r="E55" s="35">
        <v>8.3699999999999992</v>
      </c>
      <c r="F55" s="75">
        <v>1.7</v>
      </c>
      <c r="G55" s="75">
        <v>6</v>
      </c>
      <c r="H55" s="75">
        <v>11</v>
      </c>
      <c r="I55" s="35">
        <v>104</v>
      </c>
      <c r="J55" s="35"/>
      <c r="K55" s="35">
        <v>35.200000000000003</v>
      </c>
      <c r="L55" s="35">
        <v>20.8</v>
      </c>
      <c r="M55" s="35">
        <v>41</v>
      </c>
      <c r="N55" s="35">
        <v>1.3</v>
      </c>
      <c r="O55" s="35">
        <v>0</v>
      </c>
      <c r="P55" s="35">
        <v>0</v>
      </c>
      <c r="Q55" s="35">
        <v>0.2</v>
      </c>
      <c r="R55" s="35">
        <v>9.5</v>
      </c>
    </row>
    <row r="56" spans="1:18" ht="96.6" x14ac:dyDescent="0.3">
      <c r="A56" s="32">
        <v>88</v>
      </c>
      <c r="B56" s="32" t="s">
        <v>35</v>
      </c>
      <c r="C56" s="57" t="s">
        <v>46</v>
      </c>
      <c r="D56" s="34">
        <v>250</v>
      </c>
      <c r="E56" s="32">
        <v>10.92</v>
      </c>
      <c r="F56" s="35">
        <v>1.6</v>
      </c>
      <c r="G56" s="35">
        <v>4.9000000000000004</v>
      </c>
      <c r="H56" s="35">
        <v>11.5</v>
      </c>
      <c r="I56" s="35">
        <v>96.8</v>
      </c>
      <c r="J56" s="76"/>
      <c r="K56" s="35">
        <v>75.2</v>
      </c>
      <c r="L56" s="35">
        <v>14.7</v>
      </c>
      <c r="M56" s="35">
        <v>34.200000000000003</v>
      </c>
      <c r="N56" s="35">
        <v>1.0249999999999999</v>
      </c>
      <c r="O56" s="35">
        <v>1</v>
      </c>
      <c r="P56" s="35">
        <v>5.5</v>
      </c>
      <c r="Q56" s="35">
        <v>0.6</v>
      </c>
      <c r="R56" s="35">
        <v>9.5</v>
      </c>
    </row>
    <row r="57" spans="1:18" ht="55.2" x14ac:dyDescent="0.3">
      <c r="A57" s="32">
        <v>282</v>
      </c>
      <c r="B57" s="32" t="s">
        <v>37</v>
      </c>
      <c r="C57" s="59" t="s">
        <v>47</v>
      </c>
      <c r="D57" s="34" t="s">
        <v>63</v>
      </c>
      <c r="E57" s="35">
        <v>70.25</v>
      </c>
      <c r="F57" s="35">
        <v>16.8</v>
      </c>
      <c r="G57" s="35">
        <v>23.1</v>
      </c>
      <c r="H57" s="35">
        <v>6.1</v>
      </c>
      <c r="I57" s="35">
        <v>299.7</v>
      </c>
      <c r="J57" s="72"/>
      <c r="K57" s="35">
        <v>19.5</v>
      </c>
      <c r="L57" s="35">
        <v>22</v>
      </c>
      <c r="M57" s="35">
        <v>346.9</v>
      </c>
      <c r="N57" s="35">
        <v>7.4</v>
      </c>
      <c r="O57" s="35">
        <v>9.6999999999999993</v>
      </c>
      <c r="P57" s="35">
        <v>2.7</v>
      </c>
      <c r="Q57" s="35">
        <v>9.5</v>
      </c>
      <c r="R57" s="35">
        <v>34.6</v>
      </c>
    </row>
    <row r="58" spans="1:18" ht="69" x14ac:dyDescent="0.3">
      <c r="A58" s="32">
        <v>309</v>
      </c>
      <c r="B58" s="34" t="s">
        <v>39</v>
      </c>
      <c r="C58" s="61" t="s">
        <v>49</v>
      </c>
      <c r="D58" s="34">
        <v>180</v>
      </c>
      <c r="E58" s="35">
        <v>13.18</v>
      </c>
      <c r="F58" s="35">
        <f>5.52*180/150</f>
        <v>6.6239999999999997</v>
      </c>
      <c r="G58" s="35">
        <f>4.5*180/150</f>
        <v>5.4</v>
      </c>
      <c r="H58" s="35">
        <f>26.45*180/150</f>
        <v>31.74</v>
      </c>
      <c r="I58" s="35">
        <f>168.45*180/150</f>
        <v>202.14</v>
      </c>
      <c r="J58" s="62"/>
      <c r="K58" s="35">
        <f>4.86*180/150</f>
        <v>5.8320000000000007</v>
      </c>
      <c r="L58" s="35">
        <f>21.12*180/150</f>
        <v>25.344000000000001</v>
      </c>
      <c r="M58" s="35">
        <f>37.17*180/150</f>
        <v>44.603999999999999</v>
      </c>
      <c r="N58" s="35">
        <f>1.1025*180/150</f>
        <v>1.3230000000000002</v>
      </c>
      <c r="O58" s="35">
        <v>0</v>
      </c>
      <c r="P58" s="35">
        <f>0.0525*180/150</f>
        <v>6.3E-2</v>
      </c>
      <c r="Q58" s="35">
        <f>0.78*180/150</f>
        <v>0.93600000000000005</v>
      </c>
      <c r="R58" s="35">
        <v>0</v>
      </c>
    </row>
    <row r="59" spans="1:18" x14ac:dyDescent="0.3">
      <c r="A59" s="32">
        <v>348</v>
      </c>
      <c r="B59" s="32" t="s">
        <v>39</v>
      </c>
      <c r="C59" s="36" t="s">
        <v>50</v>
      </c>
      <c r="D59" s="32">
        <v>200</v>
      </c>
      <c r="E59" s="32">
        <v>10.97</v>
      </c>
      <c r="F59" s="35">
        <v>0.6</v>
      </c>
      <c r="G59" s="35">
        <v>0</v>
      </c>
      <c r="H59" s="35">
        <v>37</v>
      </c>
      <c r="I59" s="35">
        <v>150.4</v>
      </c>
      <c r="J59" s="76"/>
      <c r="K59" s="35">
        <v>11.2</v>
      </c>
      <c r="L59" s="35">
        <v>0</v>
      </c>
      <c r="M59" s="35">
        <v>0</v>
      </c>
      <c r="N59" s="35">
        <v>0.5</v>
      </c>
      <c r="O59" s="35">
        <v>0</v>
      </c>
      <c r="P59" s="35">
        <v>0</v>
      </c>
      <c r="Q59" s="35">
        <v>0</v>
      </c>
      <c r="R59" s="35">
        <v>0.4</v>
      </c>
    </row>
    <row r="60" spans="1:18" x14ac:dyDescent="0.3">
      <c r="A60" s="32"/>
      <c r="B60" s="32" t="s">
        <v>51</v>
      </c>
      <c r="C60" s="36" t="s">
        <v>52</v>
      </c>
      <c r="D60" s="34">
        <v>40</v>
      </c>
      <c r="E60" s="35">
        <v>2.93</v>
      </c>
      <c r="F60" s="35">
        <v>2.2400000000000002</v>
      </c>
      <c r="G60" s="35">
        <v>0.44000000000000006</v>
      </c>
      <c r="H60" s="35">
        <v>19.759999999999998</v>
      </c>
      <c r="I60" s="35">
        <v>91.960000000000008</v>
      </c>
      <c r="J60" s="76"/>
      <c r="K60" s="35">
        <v>9.1999999999999993</v>
      </c>
      <c r="L60" s="35">
        <v>10</v>
      </c>
      <c r="M60" s="35">
        <v>42.4</v>
      </c>
      <c r="N60" s="35">
        <v>1.24</v>
      </c>
      <c r="O60" s="35">
        <v>0</v>
      </c>
      <c r="P60" s="35">
        <v>0.04</v>
      </c>
      <c r="Q60" s="35">
        <v>0</v>
      </c>
      <c r="R60" s="35">
        <v>0</v>
      </c>
    </row>
    <row r="61" spans="1:18" x14ac:dyDescent="0.3">
      <c r="A61" s="32"/>
      <c r="B61" s="32" t="s">
        <v>53</v>
      </c>
      <c r="C61" s="40" t="s">
        <v>54</v>
      </c>
      <c r="D61" s="34">
        <v>70</v>
      </c>
      <c r="E61" s="41">
        <v>5.13</v>
      </c>
      <c r="F61" s="35">
        <v>5.53</v>
      </c>
      <c r="G61" s="35">
        <v>0.7</v>
      </c>
      <c r="H61" s="35">
        <v>33.81</v>
      </c>
      <c r="I61" s="35">
        <v>163.66</v>
      </c>
      <c r="J61" s="72"/>
      <c r="K61" s="35">
        <v>16.100000000000001</v>
      </c>
      <c r="L61" s="35">
        <v>23.1</v>
      </c>
      <c r="M61" s="35">
        <v>60.9</v>
      </c>
      <c r="N61" s="35">
        <v>0.77</v>
      </c>
      <c r="O61" s="35">
        <v>0</v>
      </c>
      <c r="P61" s="35">
        <v>7.0000000000000007E-2</v>
      </c>
      <c r="Q61" s="35">
        <v>0</v>
      </c>
      <c r="R61" s="35">
        <v>0</v>
      </c>
    </row>
    <row r="62" spans="1:18" x14ac:dyDescent="0.3">
      <c r="A62" s="63" t="s">
        <v>41</v>
      </c>
      <c r="B62" s="63"/>
      <c r="C62" s="63"/>
      <c r="D62" s="31">
        <v>945</v>
      </c>
      <c r="E62" s="31">
        <f t="shared" ref="E62:R62" si="5">SUM(E55:E61)</f>
        <v>121.75</v>
      </c>
      <c r="F62" s="48">
        <f t="shared" si="5"/>
        <v>35.094000000000001</v>
      </c>
      <c r="G62" s="48">
        <f t="shared" si="5"/>
        <v>40.54</v>
      </c>
      <c r="H62" s="48">
        <f t="shared" si="5"/>
        <v>150.91</v>
      </c>
      <c r="I62" s="48">
        <f t="shared" si="5"/>
        <v>1108.6600000000001</v>
      </c>
      <c r="J62" s="48">
        <f t="shared" si="5"/>
        <v>0</v>
      </c>
      <c r="K62" s="48">
        <f t="shared" si="5"/>
        <v>172.23199999999997</v>
      </c>
      <c r="L62" s="48">
        <f t="shared" si="5"/>
        <v>115.94399999999999</v>
      </c>
      <c r="M62" s="48">
        <f t="shared" si="5"/>
        <v>570.00399999999991</v>
      </c>
      <c r="N62" s="48">
        <f t="shared" si="5"/>
        <v>13.558000000000002</v>
      </c>
      <c r="O62" s="48">
        <f t="shared" si="5"/>
        <v>10.7</v>
      </c>
      <c r="P62" s="48">
        <f t="shared" si="5"/>
        <v>8.3729999999999993</v>
      </c>
      <c r="Q62" s="48">
        <f t="shared" si="5"/>
        <v>11.236000000000001</v>
      </c>
      <c r="R62" s="48">
        <f t="shared" si="5"/>
        <v>54</v>
      </c>
    </row>
    <row r="63" spans="1:18" x14ac:dyDescent="0.3">
      <c r="A63" s="64" t="s">
        <v>55</v>
      </c>
      <c r="B63" s="64"/>
      <c r="C63" s="64"/>
      <c r="D63" s="64"/>
      <c r="E63" s="48">
        <f t="shared" ref="E63:R63" si="6">E51+E62</f>
        <v>261.32</v>
      </c>
      <c r="F63" s="48">
        <f t="shared" si="6"/>
        <v>74.454000000000008</v>
      </c>
      <c r="G63" s="48">
        <f t="shared" si="6"/>
        <v>70.09</v>
      </c>
      <c r="H63" s="48">
        <f t="shared" si="6"/>
        <v>254.14999999999998</v>
      </c>
      <c r="I63" s="48">
        <f t="shared" si="6"/>
        <v>1958.7800000000002</v>
      </c>
      <c r="J63" s="48">
        <f t="shared" si="6"/>
        <v>0</v>
      </c>
      <c r="K63" s="48">
        <f t="shared" si="6"/>
        <v>696.93200000000002</v>
      </c>
      <c r="L63" s="48">
        <f t="shared" si="6"/>
        <v>231.334</v>
      </c>
      <c r="M63" s="48">
        <f t="shared" si="6"/>
        <v>1162.654</v>
      </c>
      <c r="N63" s="48">
        <f t="shared" si="6"/>
        <v>19.068000000000001</v>
      </c>
      <c r="O63" s="48">
        <f t="shared" si="6"/>
        <v>151.41999999999999</v>
      </c>
      <c r="P63" s="48">
        <f t="shared" si="6"/>
        <v>8.5649999999999995</v>
      </c>
      <c r="Q63" s="48">
        <f t="shared" si="6"/>
        <v>12.486000000000001</v>
      </c>
      <c r="R63" s="48">
        <f t="shared" si="6"/>
        <v>352.04</v>
      </c>
    </row>
    <row r="64" spans="1:18" x14ac:dyDescent="0.3">
      <c r="A64" s="2"/>
      <c r="B64" s="2"/>
      <c r="C64" s="2"/>
      <c r="D64" s="2"/>
      <c r="E64" s="3"/>
      <c r="F64" s="4"/>
      <c r="G64" s="4"/>
      <c r="H64" s="65"/>
      <c r="I64" s="65"/>
      <c r="J64" s="66"/>
      <c r="K64" s="3"/>
      <c r="L64" s="3"/>
      <c r="M64" s="3"/>
      <c r="N64" s="3"/>
      <c r="O64" s="4"/>
      <c r="P64" s="4"/>
      <c r="Q64" s="3"/>
      <c r="R64" s="4"/>
    </row>
    <row r="65" spans="1:18" x14ac:dyDescent="0.3">
      <c r="A65" s="2"/>
      <c r="B65" s="2"/>
      <c r="C65" s="2"/>
      <c r="D65" s="2"/>
      <c r="E65" s="3"/>
      <c r="F65" s="4"/>
      <c r="G65" s="4"/>
      <c r="H65" s="65"/>
      <c r="I65" s="65"/>
      <c r="J65" s="66"/>
      <c r="K65" s="3"/>
      <c r="L65" s="3"/>
      <c r="M65" s="3"/>
      <c r="N65" s="3"/>
      <c r="O65" s="4"/>
      <c r="P65" s="4"/>
      <c r="Q65" s="3"/>
      <c r="R65" s="4"/>
    </row>
    <row r="66" spans="1:18" x14ac:dyDescent="0.3">
      <c r="A66" s="2"/>
      <c r="B66" s="2"/>
      <c r="C66" s="2"/>
      <c r="D66" s="2"/>
      <c r="E66" s="3"/>
      <c r="F66" s="4"/>
      <c r="G66" s="4"/>
      <c r="H66" s="65"/>
      <c r="I66" s="65"/>
      <c r="J66" s="66"/>
      <c r="K66" s="3"/>
      <c r="L66" s="3"/>
      <c r="M66" s="3"/>
      <c r="N66" s="3"/>
      <c r="O66" s="4"/>
      <c r="P66" s="4"/>
      <c r="Q66" s="3"/>
      <c r="R66" s="4"/>
    </row>
  </sheetData>
  <mergeCells count="74">
    <mergeCell ref="O53:R53"/>
    <mergeCell ref="A62:C62"/>
    <mergeCell ref="A63:D63"/>
    <mergeCell ref="A52:R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F45:F46"/>
    <mergeCell ref="G45:G46"/>
    <mergeCell ref="H45:H46"/>
    <mergeCell ref="I45:I46"/>
    <mergeCell ref="O45:R45"/>
    <mergeCell ref="A51:C51"/>
    <mergeCell ref="A40:R40"/>
    <mergeCell ref="A41:R41"/>
    <mergeCell ref="A42:R42"/>
    <mergeCell ref="A43:R43"/>
    <mergeCell ref="A44:R44"/>
    <mergeCell ref="A45:A46"/>
    <mergeCell ref="B45:B46"/>
    <mergeCell ref="C45:C46"/>
    <mergeCell ref="D45:D46"/>
    <mergeCell ref="E45:E46"/>
    <mergeCell ref="A37:C37"/>
    <mergeCell ref="M37:R37"/>
    <mergeCell ref="A38:C38"/>
    <mergeCell ref="M38:R38"/>
    <mergeCell ref="A39:C39"/>
    <mergeCell ref="M39:R39"/>
    <mergeCell ref="H18:H19"/>
    <mergeCell ref="I18:I19"/>
    <mergeCell ref="O18:R18"/>
    <mergeCell ref="A27:C27"/>
    <mergeCell ref="A28:D28"/>
    <mergeCell ref="A36:C36"/>
    <mergeCell ref="M36:R36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I4:R4"/>
    <mergeCell ref="A5:R5"/>
    <mergeCell ref="A6:R6"/>
    <mergeCell ref="A7:R7"/>
    <mergeCell ref="A8:R8"/>
    <mergeCell ref="A1:C1"/>
    <mergeCell ref="K1:R1"/>
    <mergeCell ref="A2:C2"/>
    <mergeCell ref="K2:R2"/>
    <mergeCell ref="A3:C3"/>
    <mergeCell ref="I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2024-03-31T16:59:05Z</dcterms:created>
  <dcterms:modified xsi:type="dcterms:W3CDTF">2024-03-31T16:59:46Z</dcterms:modified>
</cp:coreProperties>
</file>